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mymocl.EDUC\Documents\PhD\Recherche\Rapports et autres docs importants\006 Articles\Article 1\CanMin_rev\Final\"/>
    </mc:Choice>
  </mc:AlternateContent>
  <bookViews>
    <workbookView xWindow="0" yWindow="0" windowWidth="28800" windowHeight="11870"/>
  </bookViews>
  <sheets>
    <sheet name="spodumene" sheetId="1" r:id="rId1"/>
    <sheet name="albite" sheetId="2" r:id="rId2"/>
    <sheet name="K-feldspar" sheetId="3" r:id="rId3"/>
    <sheet name="muscovit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5" l="1"/>
  <c r="G30" i="5"/>
  <c r="G29" i="5"/>
  <c r="G28" i="5"/>
  <c r="G27" i="5"/>
  <c r="G26" i="5"/>
  <c r="G25" i="5"/>
  <c r="G24" i="5"/>
  <c r="G23" i="5"/>
  <c r="G22" i="5"/>
  <c r="G21" i="5"/>
  <c r="G20" i="5"/>
  <c r="F16" i="5"/>
  <c r="E16" i="5"/>
  <c r="D16" i="5"/>
  <c r="C16" i="5"/>
  <c r="B16" i="5"/>
  <c r="J15" i="5"/>
  <c r="K15" i="5" s="1"/>
  <c r="I15" i="5"/>
  <c r="H15" i="5"/>
  <c r="J14" i="5"/>
  <c r="K14" i="5" s="1"/>
  <c r="I14" i="5"/>
  <c r="H14" i="5"/>
  <c r="J13" i="5"/>
  <c r="K13" i="5" s="1"/>
  <c r="I13" i="5"/>
  <c r="H13" i="5"/>
  <c r="J12" i="5"/>
  <c r="K12" i="5" s="1"/>
  <c r="I12" i="5"/>
  <c r="H12" i="5"/>
  <c r="J11" i="5"/>
  <c r="K11" i="5" s="1"/>
  <c r="I11" i="5"/>
  <c r="H11" i="5"/>
  <c r="J10" i="5"/>
  <c r="K10" i="5" s="1"/>
  <c r="I10" i="5"/>
  <c r="H10" i="5"/>
  <c r="J9" i="5"/>
  <c r="K9" i="5" s="1"/>
  <c r="I9" i="5"/>
  <c r="H9" i="5"/>
  <c r="J8" i="5"/>
  <c r="K8" i="5" s="1"/>
  <c r="I8" i="5"/>
  <c r="H8" i="5"/>
  <c r="J7" i="5"/>
  <c r="K7" i="5" s="1"/>
  <c r="I7" i="5"/>
  <c r="H7" i="5"/>
  <c r="J6" i="5"/>
  <c r="K6" i="5" s="1"/>
  <c r="I6" i="5"/>
  <c r="H6" i="5"/>
  <c r="J5" i="5"/>
  <c r="K5" i="5" s="1"/>
  <c r="I5" i="5"/>
  <c r="H5" i="5"/>
  <c r="J4" i="5"/>
  <c r="K4" i="5" s="1"/>
  <c r="I4" i="5"/>
  <c r="H4" i="5"/>
  <c r="J3" i="5"/>
  <c r="K3" i="5" s="1"/>
  <c r="I3" i="5"/>
  <c r="H3" i="5"/>
  <c r="J2" i="5"/>
  <c r="K2" i="5" s="1"/>
  <c r="I2" i="5"/>
  <c r="H2" i="5"/>
  <c r="C13" i="3" l="1"/>
  <c r="D13" i="3"/>
  <c r="B13" i="3"/>
  <c r="E28" i="3" l="1"/>
  <c r="E27" i="3"/>
  <c r="E26" i="3"/>
  <c r="E25" i="3"/>
  <c r="E24" i="3"/>
  <c r="E23" i="3"/>
  <c r="E22" i="3"/>
  <c r="E21" i="3"/>
  <c r="E20" i="3"/>
  <c r="E19" i="3"/>
  <c r="E18" i="3"/>
  <c r="E17" i="3"/>
  <c r="F3" i="3"/>
  <c r="G3" i="3"/>
  <c r="H3" i="3"/>
  <c r="F4" i="3"/>
  <c r="G4" i="3"/>
  <c r="H4" i="3"/>
  <c r="F5" i="3"/>
  <c r="G5" i="3"/>
  <c r="H5" i="3"/>
  <c r="F6" i="3"/>
  <c r="G6" i="3"/>
  <c r="H6" i="3"/>
  <c r="F7" i="3"/>
  <c r="G7" i="3"/>
  <c r="H7" i="3"/>
  <c r="F8" i="3"/>
  <c r="I8" i="3" s="1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H2" i="3"/>
  <c r="G2" i="3"/>
  <c r="F2" i="3"/>
  <c r="I11" i="2"/>
  <c r="J11" i="2"/>
  <c r="K11" i="2"/>
  <c r="I2" i="2"/>
  <c r="J2" i="2"/>
  <c r="K2" i="2"/>
  <c r="I7" i="2"/>
  <c r="J7" i="2"/>
  <c r="K7" i="2"/>
  <c r="I4" i="2"/>
  <c r="J4" i="2"/>
  <c r="K4" i="2"/>
  <c r="I8" i="2"/>
  <c r="J8" i="2"/>
  <c r="K8" i="2"/>
  <c r="I5" i="2"/>
  <c r="J5" i="2"/>
  <c r="K5" i="2"/>
  <c r="I3" i="2"/>
  <c r="J3" i="2"/>
  <c r="K3" i="2"/>
  <c r="I9" i="2"/>
  <c r="J9" i="2"/>
  <c r="K9" i="2"/>
  <c r="I6" i="2"/>
  <c r="J6" i="2"/>
  <c r="K6" i="2"/>
  <c r="K10" i="2"/>
  <c r="J10" i="2"/>
  <c r="I10" i="2"/>
  <c r="I2" i="3" l="1"/>
  <c r="I12" i="3"/>
  <c r="I6" i="3"/>
  <c r="I10" i="3"/>
  <c r="I7" i="3"/>
  <c r="L6" i="2"/>
  <c r="L2" i="2"/>
  <c r="I5" i="3"/>
  <c r="L10" i="2"/>
  <c r="I9" i="3"/>
  <c r="I4" i="3"/>
  <c r="I3" i="3"/>
  <c r="I11" i="3"/>
  <c r="L3" i="2"/>
  <c r="L8" i="2"/>
  <c r="L11" i="2"/>
  <c r="L4" i="2"/>
  <c r="L9" i="2"/>
  <c r="L5" i="2"/>
  <c r="L7" i="2"/>
  <c r="C15" i="1" l="1"/>
  <c r="D15" i="1"/>
  <c r="E15" i="1"/>
  <c r="F15" i="1"/>
  <c r="G15" i="1"/>
  <c r="H15" i="1"/>
  <c r="I15" i="1"/>
  <c r="B15" i="1"/>
  <c r="J29" i="1"/>
  <c r="J28" i="1"/>
  <c r="J27" i="1"/>
  <c r="J26" i="1"/>
  <c r="J25" i="1"/>
  <c r="J24" i="1"/>
  <c r="J23" i="1"/>
  <c r="J22" i="1"/>
  <c r="J21" i="1"/>
  <c r="J20" i="1"/>
  <c r="J19" i="1"/>
  <c r="J18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  <c r="M2" i="1"/>
  <c r="L2" i="1"/>
  <c r="K2" i="1"/>
  <c r="N10" i="1" l="1"/>
  <c r="N4" i="1"/>
  <c r="N2" i="1"/>
  <c r="N6" i="1"/>
  <c r="N14" i="1"/>
  <c r="N8" i="1"/>
  <c r="N3" i="1"/>
  <c r="N13" i="1"/>
  <c r="N5" i="1"/>
  <c r="N7" i="1"/>
  <c r="N12" i="1"/>
  <c r="N11" i="1"/>
  <c r="N9" i="1"/>
</calcChain>
</file>

<file path=xl/sharedStrings.xml><?xml version="1.0" encoding="utf-8"?>
<sst xmlns="http://schemas.openxmlformats.org/spreadsheetml/2006/main" count="146" uniqueCount="66">
  <si>
    <t>SiO2</t>
  </si>
  <si>
    <t>Al2O3</t>
  </si>
  <si>
    <t>Na2O</t>
  </si>
  <si>
    <t>CaO</t>
  </si>
  <si>
    <t>K2O</t>
  </si>
  <si>
    <t>TiO2</t>
  </si>
  <si>
    <t>MnO</t>
  </si>
  <si>
    <t>Cr2O3</t>
  </si>
  <si>
    <t>Fe2O3</t>
  </si>
  <si>
    <t>MgO</t>
  </si>
  <si>
    <t>P2O5</t>
  </si>
  <si>
    <t>Ta2O5</t>
  </si>
  <si>
    <t>Total</t>
  </si>
  <si>
    <t>Li2O*</t>
  </si>
  <si>
    <t>ZN-10-057-03 4</t>
  </si>
  <si>
    <t>M1-10-058-14 1</t>
  </si>
  <si>
    <t>M1-10-058-14 2</t>
  </si>
  <si>
    <t>M1-10-058-14 3</t>
  </si>
  <si>
    <t>M1-10-052-02 4</t>
  </si>
  <si>
    <t>M1-10-052-02 5</t>
  </si>
  <si>
    <t>M1-10-052-11 2</t>
  </si>
  <si>
    <t>M1-10-061-03 3</t>
  </si>
  <si>
    <t>mean</t>
  </si>
  <si>
    <t>median</t>
  </si>
  <si>
    <t>std. dev.</t>
  </si>
  <si>
    <t>variability</t>
  </si>
  <si>
    <t>Li</t>
  </si>
  <si>
    <t>Fe2+</t>
  </si>
  <si>
    <t>Na</t>
  </si>
  <si>
    <t>Mg</t>
  </si>
  <si>
    <t>Mn</t>
  </si>
  <si>
    <t>Ca</t>
  </si>
  <si>
    <t>K</t>
  </si>
  <si>
    <t>Al</t>
  </si>
  <si>
    <t>Fe3+</t>
  </si>
  <si>
    <t>Si</t>
  </si>
  <si>
    <t>Ti</t>
  </si>
  <si>
    <t>Formula calculated on the basis of 6 O</t>
  </si>
  <si>
    <t>ZN-10-057-03 3</t>
  </si>
  <si>
    <t>M1-10-052-02 1</t>
  </si>
  <si>
    <t>M1-10-052-02 2</t>
  </si>
  <si>
    <t>M1-10-052-02 3</t>
  </si>
  <si>
    <t>M1-10-052-11 4</t>
  </si>
  <si>
    <t>M1-10-052-11 5</t>
  </si>
  <si>
    <t>DO-16-147-13 4</t>
  </si>
  <si>
    <t>DO-16-147-13 5</t>
  </si>
  <si>
    <t>M1-10-052-03 4</t>
  </si>
  <si>
    <t>BaO</t>
  </si>
  <si>
    <t>Rb2O</t>
  </si>
  <si>
    <t>Ba</t>
  </si>
  <si>
    <t>Rb</t>
  </si>
  <si>
    <t>Formula calculated on the basis of 8 O</t>
  </si>
  <si>
    <t>ZN-10-057-03 1</t>
  </si>
  <si>
    <t>ZN-10-057-03 2</t>
  </si>
  <si>
    <t>ZN-10-057-03 5</t>
  </si>
  <si>
    <t>M1-10-052-02 6</t>
  </si>
  <si>
    <t>M1-10-052-03 5</t>
  </si>
  <si>
    <t>H2O</t>
  </si>
  <si>
    <t xml:space="preserve">F </t>
  </si>
  <si>
    <t>Cl</t>
  </si>
  <si>
    <r>
      <t>- O=F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, Cl</t>
    </r>
    <r>
      <rPr>
        <vertAlign val="subscript"/>
        <sz val="11"/>
        <color theme="1"/>
        <rFont val="Calibri"/>
        <family val="2"/>
        <scheme val="minor"/>
      </rPr>
      <t>2</t>
    </r>
  </si>
  <si>
    <t>Formula calculated on the basis of 11 O</t>
  </si>
  <si>
    <t>Average</t>
  </si>
  <si>
    <t>OH</t>
  </si>
  <si>
    <t>F</t>
  </si>
  <si>
    <t>K/Rb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</si>
</sst>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2" fontId="0" fillId="0" borderId="0" xfId="0" applyNumberFormat="1"/>
    <xf numFmtId="9" fontId="0" fillId="0" borderId="0" xfId="1" applyFont="1"/>
    <xf numFmtId="9" fontId="0" fillId="0" borderId="0" xfId="1" applyNumberFormat="1" applyFont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ill="1" applyBorder="1"/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Fill="1" applyBorder="1"/>
    <xf numFmtId="165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0" borderId="3" xfId="0" applyBorder="1"/>
    <xf numFmtId="164" fontId="0" fillId="0" borderId="3" xfId="0" applyNumberFormat="1" applyBorder="1" applyAlignment="1">
      <alignment horizontal="center"/>
    </xf>
    <xf numFmtId="2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B5" sqref="B5"/>
    </sheetView>
  </sheetViews>
  <sheetFormatPr baseColWidth="10" defaultColWidth="9.1796875" defaultRowHeight="14.5" x14ac:dyDescent="0.35"/>
  <cols>
    <col min="2" max="2" width="13.36328125" bestFit="1" customWidth="1"/>
    <col min="3" max="9" width="13.90625" bestFit="1" customWidth="1"/>
    <col min="13" max="13" width="9.1796875" style="12"/>
  </cols>
  <sheetData>
    <row r="1" spans="1:14" x14ac:dyDescent="0.35">
      <c r="A1" s="9"/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K1" s="2" t="s">
        <v>22</v>
      </c>
      <c r="L1" s="2" t="s">
        <v>23</v>
      </c>
      <c r="M1" s="2" t="s">
        <v>24</v>
      </c>
      <c r="N1" s="2" t="s">
        <v>25</v>
      </c>
    </row>
    <row r="2" spans="1:14" x14ac:dyDescent="0.35">
      <c r="A2" s="2" t="s">
        <v>0</v>
      </c>
      <c r="B2" s="2">
        <v>64.08157413728992</v>
      </c>
      <c r="C2" s="2">
        <v>64.231887285220054</v>
      </c>
      <c r="D2" s="2">
        <v>64.631601743394469</v>
      </c>
      <c r="E2" s="2">
        <v>64.236245697957585</v>
      </c>
      <c r="F2" s="2">
        <v>64.049235025192601</v>
      </c>
      <c r="G2" s="2">
        <v>64.13395231729902</v>
      </c>
      <c r="H2" s="2">
        <v>62.535894697677399</v>
      </c>
      <c r="I2" s="2">
        <v>63.261319119211535</v>
      </c>
      <c r="K2" s="2">
        <f>AVERAGE(B2:I2)</f>
        <v>63.895213752905327</v>
      </c>
      <c r="L2" s="2">
        <f>MEDIAN(B2:I2)</f>
        <v>64.10776322729447</v>
      </c>
      <c r="M2" s="2">
        <f>_xlfn.STDEV.S(B2:I2)</f>
        <v>0.66942818619318656</v>
      </c>
      <c r="N2" s="4">
        <f>M2/K2</f>
        <v>1.047696919493829E-2</v>
      </c>
    </row>
    <row r="3" spans="1:14" x14ac:dyDescent="0.35">
      <c r="A3" s="2" t="s">
        <v>1</v>
      </c>
      <c r="B3" s="2">
        <v>27.100974571555426</v>
      </c>
      <c r="C3" s="2">
        <v>27.520384437519272</v>
      </c>
      <c r="D3" s="2">
        <v>27.456961951078462</v>
      </c>
      <c r="E3" s="2">
        <v>27.20175651819153</v>
      </c>
      <c r="F3" s="2">
        <v>27.582194569152765</v>
      </c>
      <c r="G3" s="2">
        <v>27.503107650769607</v>
      </c>
      <c r="H3" s="2">
        <v>28.150304992936512</v>
      </c>
      <c r="I3" s="2">
        <v>27.992445450337613</v>
      </c>
      <c r="K3" s="2">
        <f t="shared" ref="K3:K14" si="0">AVERAGE(B3:I3)</f>
        <v>27.563516267692645</v>
      </c>
      <c r="L3" s="2">
        <f t="shared" ref="L3:L14" si="1">MEDIAN(B3:I3)</f>
        <v>27.511746044144438</v>
      </c>
      <c r="M3" s="2">
        <f t="shared" ref="M3:M14" si="2">_xlfn.STDEV.S(B3:I3)</f>
        <v>0.35663675916812787</v>
      </c>
      <c r="N3" s="4">
        <f t="shared" ref="N3:N14" si="3">M3/K3</f>
        <v>1.2938725077908287E-2</v>
      </c>
    </row>
    <row r="4" spans="1:14" x14ac:dyDescent="0.35">
      <c r="A4" s="2" t="s">
        <v>2</v>
      </c>
      <c r="B4" s="2">
        <v>0.16794869444640539</v>
      </c>
      <c r="C4" s="2">
        <v>6.1051309308915003E-2</v>
      </c>
      <c r="D4" s="2">
        <v>6.4253865248877481E-2</v>
      </c>
      <c r="E4" s="2">
        <v>0.12212459789316656</v>
      </c>
      <c r="F4" s="2">
        <v>0.15575082381235994</v>
      </c>
      <c r="G4" s="2">
        <v>0.1527028702469001</v>
      </c>
      <c r="H4" s="2">
        <v>0.11570725731802367</v>
      </c>
      <c r="I4" s="2">
        <v>0.13286270217137164</v>
      </c>
      <c r="K4" s="2">
        <f t="shared" si="0"/>
        <v>0.12155026505575246</v>
      </c>
      <c r="L4" s="2">
        <f t="shared" si="1"/>
        <v>0.12749365003226909</v>
      </c>
      <c r="M4" s="2">
        <f t="shared" si="2"/>
        <v>4.0352766213894033E-2</v>
      </c>
      <c r="N4" s="14">
        <f t="shared" si="3"/>
        <v>0.33198418938358626</v>
      </c>
    </row>
    <row r="5" spans="1:14" x14ac:dyDescent="0.35">
      <c r="A5" s="2" t="s">
        <v>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1.4072627052431556E-3</v>
      </c>
      <c r="K5" s="2">
        <f t="shared" si="0"/>
        <v>1.7590783815539445E-4</v>
      </c>
      <c r="L5" s="2">
        <f t="shared" si="1"/>
        <v>0</v>
      </c>
      <c r="M5" s="2">
        <f t="shared" si="2"/>
        <v>4.9754250089418042E-4</v>
      </c>
      <c r="N5" s="14">
        <f t="shared" si="3"/>
        <v>2.8284271247461898</v>
      </c>
    </row>
    <row r="6" spans="1:14" x14ac:dyDescent="0.35">
      <c r="A6" s="2" t="s">
        <v>4</v>
      </c>
      <c r="B6" s="2">
        <v>4.7645976244017332E-3</v>
      </c>
      <c r="C6" s="2">
        <v>2.3720688900155276E-3</v>
      </c>
      <c r="D6" s="2">
        <v>0</v>
      </c>
      <c r="E6" s="2">
        <v>2.3469851696686669E-3</v>
      </c>
      <c r="F6" s="2">
        <v>1.179528656855176E-2</v>
      </c>
      <c r="G6" s="2">
        <v>0</v>
      </c>
      <c r="H6" s="2">
        <v>1.0948240640011864E-2</v>
      </c>
      <c r="I6" s="2">
        <v>6.0576916223214995E-3</v>
      </c>
      <c r="K6" s="2">
        <f t="shared" si="0"/>
        <v>4.7856088143713804E-3</v>
      </c>
      <c r="L6" s="2">
        <f t="shared" si="1"/>
        <v>3.5683332572086302E-3</v>
      </c>
      <c r="M6" s="2">
        <f t="shared" si="2"/>
        <v>4.5717832262004631E-3</v>
      </c>
      <c r="N6" s="14">
        <f t="shared" si="3"/>
        <v>0.95531904163817349</v>
      </c>
    </row>
    <row r="7" spans="1:14" x14ac:dyDescent="0.35">
      <c r="A7" s="2" t="s">
        <v>13</v>
      </c>
      <c r="B7" s="2">
        <v>7.1645820100673916</v>
      </c>
      <c r="C7" s="2">
        <v>7.6286292899672787</v>
      </c>
      <c r="D7" s="2">
        <v>7.2357551281500747</v>
      </c>
      <c r="E7" s="2">
        <v>7.5995186631013212</v>
      </c>
      <c r="F7" s="2">
        <v>7.5201352956194967</v>
      </c>
      <c r="G7" s="2">
        <v>7.4492263150466869</v>
      </c>
      <c r="H7" s="2">
        <v>8.0528123687236075</v>
      </c>
      <c r="I7" s="2">
        <v>7.1917135791702549</v>
      </c>
      <c r="K7" s="2">
        <f t="shared" si="0"/>
        <v>7.480296581230764</v>
      </c>
      <c r="L7" s="2">
        <f t="shared" si="1"/>
        <v>7.4846808053330918</v>
      </c>
      <c r="M7" s="2">
        <f t="shared" si="2"/>
        <v>0.29503018504602724</v>
      </c>
      <c r="N7" s="4">
        <f t="shared" si="3"/>
        <v>3.9440974277183634E-2</v>
      </c>
    </row>
    <row r="8" spans="1:14" x14ac:dyDescent="0.35">
      <c r="A8" s="2" t="s">
        <v>5</v>
      </c>
      <c r="B8" s="2">
        <v>0</v>
      </c>
      <c r="C8" s="2">
        <v>3.2846770024441467E-2</v>
      </c>
      <c r="D8" s="2">
        <v>0</v>
      </c>
      <c r="E8" s="2">
        <v>0</v>
      </c>
      <c r="F8" s="2">
        <v>0</v>
      </c>
      <c r="G8" s="2">
        <v>4.9726641371754168E-3</v>
      </c>
      <c r="H8" s="2">
        <v>5.7272496481425857E-2</v>
      </c>
      <c r="I8" s="2">
        <v>5.0329635307365178E-3</v>
      </c>
      <c r="K8" s="2">
        <f t="shared" si="0"/>
        <v>1.2515611771722408E-2</v>
      </c>
      <c r="L8" s="2">
        <f t="shared" si="1"/>
        <v>2.4863320685877084E-3</v>
      </c>
      <c r="M8" s="2">
        <f t="shared" si="2"/>
        <v>2.1233339555023725E-2</v>
      </c>
      <c r="N8" s="14">
        <f t="shared" si="3"/>
        <v>1.6965482744517553</v>
      </c>
    </row>
    <row r="9" spans="1:14" x14ac:dyDescent="0.35">
      <c r="A9" s="2" t="s">
        <v>6</v>
      </c>
      <c r="B9" s="2">
        <v>0.19024590560426879</v>
      </c>
      <c r="C9" s="2">
        <v>6.9923442808822261E-2</v>
      </c>
      <c r="D9" s="2">
        <v>1.9234116543112394E-2</v>
      </c>
      <c r="E9" s="2">
        <v>0.10314709803803651</v>
      </c>
      <c r="F9" s="2">
        <v>7.2068613042854238E-2</v>
      </c>
      <c r="G9" s="2">
        <v>6.4155710148103926E-3</v>
      </c>
      <c r="H9" s="2">
        <v>9.5189160594908312E-2</v>
      </c>
      <c r="I9" s="2">
        <v>0.13506204086134524</v>
      </c>
      <c r="K9" s="2">
        <f t="shared" si="0"/>
        <v>8.6410743563519757E-2</v>
      </c>
      <c r="L9" s="2">
        <f t="shared" si="1"/>
        <v>8.3628886818881282E-2</v>
      </c>
      <c r="M9" s="2">
        <f t="shared" si="2"/>
        <v>5.9636171207998599E-2</v>
      </c>
      <c r="N9" s="14">
        <f t="shared" si="3"/>
        <v>0.69014764540430773</v>
      </c>
    </row>
    <row r="10" spans="1:14" x14ac:dyDescent="0.35">
      <c r="A10" s="2" t="s">
        <v>7</v>
      </c>
      <c r="B10" s="2">
        <v>0</v>
      </c>
      <c r="C10" s="2">
        <v>8.634303024270493E-3</v>
      </c>
      <c r="D10" s="2">
        <v>1.886862522398175E-2</v>
      </c>
      <c r="E10" s="2">
        <v>0</v>
      </c>
      <c r="F10" s="2">
        <v>1.7173882077314694E-2</v>
      </c>
      <c r="G10" s="2">
        <v>1.5976215846077349E-2</v>
      </c>
      <c r="H10" s="2">
        <v>0</v>
      </c>
      <c r="I10" s="2">
        <v>0</v>
      </c>
      <c r="K10" s="2">
        <f t="shared" si="0"/>
        <v>7.5816282714555351E-3</v>
      </c>
      <c r="L10" s="2">
        <f t="shared" si="1"/>
        <v>4.3171515121352465E-3</v>
      </c>
      <c r="M10" s="2">
        <f t="shared" si="2"/>
        <v>8.6264477621498404E-3</v>
      </c>
      <c r="N10" s="14">
        <f t="shared" si="3"/>
        <v>1.1378093798964004</v>
      </c>
    </row>
    <row r="11" spans="1:14" x14ac:dyDescent="0.35">
      <c r="A11" s="2" t="s">
        <v>8</v>
      </c>
      <c r="B11" s="2">
        <v>1.1889943253854858</v>
      </c>
      <c r="C11" s="2">
        <v>0.42794546971071323</v>
      </c>
      <c r="D11" s="2">
        <v>0.56509152227724224</v>
      </c>
      <c r="E11" s="2">
        <v>0.73262821700944059</v>
      </c>
      <c r="F11" s="2">
        <v>0.57679735502803109</v>
      </c>
      <c r="G11" s="2">
        <v>0.62655418826912057</v>
      </c>
      <c r="H11" s="2">
        <v>0.89951294834853335</v>
      </c>
      <c r="I11" s="2">
        <v>1.1618928121374903</v>
      </c>
      <c r="K11" s="2">
        <f t="shared" si="0"/>
        <v>0.77242710477075716</v>
      </c>
      <c r="L11" s="2">
        <f t="shared" si="1"/>
        <v>0.67959120263928052</v>
      </c>
      <c r="M11" s="2">
        <f t="shared" si="2"/>
        <v>0.2838893388590813</v>
      </c>
      <c r="N11" s="14">
        <f t="shared" si="3"/>
        <v>0.36752897083192682</v>
      </c>
    </row>
    <row r="12" spans="1:14" x14ac:dyDescent="0.35">
      <c r="A12" s="2" t="s">
        <v>9</v>
      </c>
      <c r="B12" s="2">
        <v>1.6396030359282637E-2</v>
      </c>
      <c r="C12" s="2">
        <v>1.6325623526241839E-2</v>
      </c>
      <c r="D12" s="2">
        <v>8.2330480837776079E-3</v>
      </c>
      <c r="E12" s="2">
        <v>0</v>
      </c>
      <c r="F12" s="2">
        <v>8.1180360618047821E-3</v>
      </c>
      <c r="G12" s="2">
        <v>1.6476879881048108E-3</v>
      </c>
      <c r="H12" s="2">
        <v>8.3722908028079478E-3</v>
      </c>
      <c r="I12" s="2">
        <v>7.5045066315167872E-2</v>
      </c>
      <c r="K12" s="2">
        <f t="shared" si="0"/>
        <v>1.6767222892148437E-2</v>
      </c>
      <c r="L12" s="2">
        <f t="shared" si="1"/>
        <v>8.3026694432927779E-3</v>
      </c>
      <c r="M12" s="2">
        <f t="shared" si="2"/>
        <v>2.4273722960184846E-2</v>
      </c>
      <c r="N12" s="14">
        <f t="shared" si="3"/>
        <v>1.4476889295454805</v>
      </c>
    </row>
    <row r="13" spans="1:14" x14ac:dyDescent="0.35">
      <c r="A13" s="2" t="s">
        <v>10</v>
      </c>
      <c r="B13" s="2">
        <v>0</v>
      </c>
      <c r="C13" s="2">
        <v>0</v>
      </c>
      <c r="D13" s="2">
        <v>0</v>
      </c>
      <c r="E13" s="2">
        <v>2.2322226392605068E-3</v>
      </c>
      <c r="F13" s="2">
        <v>6.7311134442158442E-3</v>
      </c>
      <c r="G13" s="2">
        <v>3.8708699499661325E-2</v>
      </c>
      <c r="H13" s="2">
        <v>0</v>
      </c>
      <c r="I13" s="2">
        <v>1.3827560452370879E-2</v>
      </c>
      <c r="K13" s="2">
        <f t="shared" si="0"/>
        <v>7.6874495044385698E-3</v>
      </c>
      <c r="L13" s="2">
        <f t="shared" si="1"/>
        <v>1.1161113196302534E-3</v>
      </c>
      <c r="M13" s="2">
        <f t="shared" si="2"/>
        <v>1.3454051498461824E-2</v>
      </c>
      <c r="N13" s="14">
        <f t="shared" si="3"/>
        <v>1.7501320159168188</v>
      </c>
    </row>
    <row r="14" spans="1:14" x14ac:dyDescent="0.35">
      <c r="A14" s="9" t="s">
        <v>11</v>
      </c>
      <c r="B14" s="9">
        <v>8.4519727667415792E-2</v>
      </c>
      <c r="C14" s="9">
        <v>0</v>
      </c>
      <c r="D14" s="9">
        <v>0</v>
      </c>
      <c r="E14" s="9">
        <v>0</v>
      </c>
      <c r="F14" s="9">
        <v>0</v>
      </c>
      <c r="G14" s="9">
        <v>6.6735819882816988E-2</v>
      </c>
      <c r="H14" s="9">
        <v>7.3985546476771635E-2</v>
      </c>
      <c r="I14" s="9">
        <v>2.3333751484557897E-2</v>
      </c>
      <c r="K14" s="2">
        <f t="shared" si="0"/>
        <v>3.1071855688945292E-2</v>
      </c>
      <c r="L14" s="2">
        <f t="shared" si="1"/>
        <v>1.1666875742278949E-2</v>
      </c>
      <c r="M14" s="2">
        <f t="shared" si="2"/>
        <v>3.7591597348682726E-2</v>
      </c>
      <c r="N14" s="14">
        <f t="shared" si="3"/>
        <v>1.2098278817012214</v>
      </c>
    </row>
    <row r="15" spans="1:14" x14ac:dyDescent="0.35">
      <c r="A15" s="9" t="s">
        <v>12</v>
      </c>
      <c r="B15" s="9">
        <f>SUM(B2:B14)</f>
        <v>100</v>
      </c>
      <c r="C15" s="9">
        <f t="shared" ref="C15:I15" si="4">SUM(C2:C14)</f>
        <v>100</v>
      </c>
      <c r="D15" s="9">
        <f t="shared" si="4"/>
        <v>100</v>
      </c>
      <c r="E15" s="9">
        <f t="shared" si="4"/>
        <v>100</v>
      </c>
      <c r="F15" s="9">
        <f t="shared" si="4"/>
        <v>100</v>
      </c>
      <c r="G15" s="9">
        <f t="shared" si="4"/>
        <v>100</v>
      </c>
      <c r="H15" s="9">
        <f t="shared" si="4"/>
        <v>100</v>
      </c>
      <c r="I15" s="9">
        <f t="shared" si="4"/>
        <v>100</v>
      </c>
    </row>
    <row r="17" spans="1:22" x14ac:dyDescent="0.35">
      <c r="A17" s="11" t="s">
        <v>37</v>
      </c>
      <c r="B17" s="6"/>
      <c r="C17" s="6"/>
      <c r="D17" s="6"/>
      <c r="E17" s="6"/>
      <c r="F17" s="6"/>
      <c r="G17" s="6"/>
      <c r="H17" s="6"/>
      <c r="I17" s="6"/>
      <c r="J17" s="6" t="s">
        <v>12</v>
      </c>
      <c r="K17" s="3"/>
      <c r="L17" s="3"/>
      <c r="M17" s="2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35">
      <c r="A18" s="7" t="s">
        <v>26</v>
      </c>
      <c r="B18" s="1">
        <v>0.91516526335071324</v>
      </c>
      <c r="C18" s="1">
        <v>0.95882654237467335</v>
      </c>
      <c r="D18" s="1">
        <v>0.91175230781641448</v>
      </c>
      <c r="E18" s="1">
        <v>0.96063822216954142</v>
      </c>
      <c r="F18" s="1">
        <v>0.94840719625689407</v>
      </c>
      <c r="G18" s="1">
        <v>0.94807955584894865</v>
      </c>
      <c r="H18" s="1">
        <v>1.0100301210143852</v>
      </c>
      <c r="I18" s="1">
        <v>0.91869822399894774</v>
      </c>
      <c r="J18" s="2">
        <f t="shared" ref="J18:J29" si="5">AVERAGE(B18:I18)</f>
        <v>0.94644967910381472</v>
      </c>
      <c r="K18" s="3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35">
      <c r="A19" s="7" t="s">
        <v>27</v>
      </c>
      <c r="B19" s="1">
        <v>2.796011341513728E-2</v>
      </c>
      <c r="C19" s="1">
        <v>1.0005945122749483E-2</v>
      </c>
      <c r="D19" s="1">
        <v>1.3206882183743069E-2</v>
      </c>
      <c r="E19" s="1">
        <v>1.7154948389603197E-2</v>
      </c>
      <c r="F19" s="1">
        <v>1.3507455055284497E-2</v>
      </c>
      <c r="G19" s="1">
        <v>1.4673550745315744E-2</v>
      </c>
      <c r="H19" s="1">
        <v>0</v>
      </c>
      <c r="I19" s="1">
        <v>2.7311007650584907E-2</v>
      </c>
      <c r="J19" s="2">
        <f t="shared" si="5"/>
        <v>1.5477487820302272E-2</v>
      </c>
      <c r="K19" s="3"/>
      <c r="L19" s="3"/>
      <c r="M19" s="2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35">
      <c r="A20" s="7" t="s">
        <v>28</v>
      </c>
      <c r="B20" s="1">
        <v>1.0177832420576167E-2</v>
      </c>
      <c r="C20" s="1">
        <v>3.6755140337965926E-3</v>
      </c>
      <c r="D20" s="1">
        <v>3.8575132672300353E-3</v>
      </c>
      <c r="E20" s="1">
        <v>7.3629982122480949E-3</v>
      </c>
      <c r="F20" s="1">
        <v>9.4128607675366769E-3</v>
      </c>
      <c r="G20" s="1">
        <v>9.2286549458060786E-3</v>
      </c>
      <c r="H20" s="1">
        <v>7.0139787922385063E-3</v>
      </c>
      <c r="I20" s="1">
        <v>8.0586804957642269E-3</v>
      </c>
      <c r="J20" s="2">
        <f t="shared" si="5"/>
        <v>7.3485041168995478E-3</v>
      </c>
      <c r="K20" s="3"/>
      <c r="L20" s="3"/>
      <c r="M20" s="2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35">
      <c r="A21" s="7" t="s">
        <v>29</v>
      </c>
      <c r="B21" s="1">
        <v>7.4529410345006055E-4</v>
      </c>
      <c r="C21" s="1">
        <v>7.4125890097615171E-4</v>
      </c>
      <c r="D21" s="1">
        <v>3.7074826715391857E-4</v>
      </c>
      <c r="E21" s="1">
        <v>0</v>
      </c>
      <c r="F21" s="1">
        <v>3.7114935643567181E-4</v>
      </c>
      <c r="G21" s="1">
        <v>9.2755284436876263E-5</v>
      </c>
      <c r="H21" s="1">
        <v>3.7192736612775298E-4</v>
      </c>
      <c r="I21" s="1">
        <v>3.4940993419271629E-3</v>
      </c>
      <c r="J21" s="2">
        <f t="shared" si="5"/>
        <v>7.7340407756344926E-4</v>
      </c>
      <c r="K21" s="3"/>
      <c r="L21" s="3"/>
      <c r="M21" s="2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35">
      <c r="A22" s="7" t="s">
        <v>30</v>
      </c>
      <c r="B22" s="1">
        <v>5.0285288495316247E-3</v>
      </c>
      <c r="C22" s="1">
        <v>1.8425853815667644E-3</v>
      </c>
      <c r="D22" s="1">
        <v>5.0029065000438682E-4</v>
      </c>
      <c r="E22" s="1">
        <v>2.7156476478063015E-3</v>
      </c>
      <c r="F22" s="1">
        <v>1.8978892410693011E-3</v>
      </c>
      <c r="G22" s="1">
        <v>1.5810279907767325E-4</v>
      </c>
      <c r="H22" s="1">
        <v>2.5094086775222096E-3</v>
      </c>
      <c r="I22" s="1">
        <v>3.5734474185570931E-3</v>
      </c>
      <c r="J22" s="2">
        <f t="shared" si="5"/>
        <v>2.2782375831419195E-3</v>
      </c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35">
      <c r="A23" s="7" t="s">
        <v>31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3.348290162799392E-5</v>
      </c>
      <c r="J23" s="2">
        <f t="shared" si="5"/>
        <v>4.1853627034992401E-6</v>
      </c>
      <c r="K23" s="3"/>
      <c r="L23" s="3"/>
      <c r="M23" s="2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35">
      <c r="A24" s="6" t="s">
        <v>32</v>
      </c>
      <c r="B24" s="8">
        <v>1.9930936334274158E-4</v>
      </c>
      <c r="C24" s="8">
        <v>7.9292101704167927E-5</v>
      </c>
      <c r="D24" s="8">
        <v>0</v>
      </c>
      <c r="E24" s="8">
        <v>7.9421218056147992E-5</v>
      </c>
      <c r="F24" s="8">
        <v>4.764199792409197E-4</v>
      </c>
      <c r="G24" s="8">
        <v>0</v>
      </c>
      <c r="H24" s="8">
        <v>4.3763377077835969E-4</v>
      </c>
      <c r="I24" s="8">
        <v>2.3920774133384716E-4</v>
      </c>
      <c r="J24" s="9">
        <f t="shared" si="5"/>
        <v>1.88910521807023E-4</v>
      </c>
      <c r="K24" s="3"/>
      <c r="L24" s="3"/>
      <c r="M24" s="2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35">
      <c r="A25" s="7" t="s">
        <v>33</v>
      </c>
      <c r="B25" s="1">
        <v>0.99802218634058093</v>
      </c>
      <c r="C25" s="1">
        <v>1.007965216353218</v>
      </c>
      <c r="D25" s="1">
        <v>1.0059801323500763</v>
      </c>
      <c r="E25" s="1">
        <v>0.99794031148771467</v>
      </c>
      <c r="F25" s="1">
        <v>1.0116531918193044</v>
      </c>
      <c r="G25" s="1">
        <v>1.0084071395027914</v>
      </c>
      <c r="H25" s="1">
        <v>0.98623532524755908</v>
      </c>
      <c r="I25" s="1">
        <v>1.0080855037479723</v>
      </c>
      <c r="J25" s="2">
        <f t="shared" si="5"/>
        <v>1.0030361258561522</v>
      </c>
      <c r="K25" s="3"/>
      <c r="L25" s="3"/>
      <c r="M25" s="2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35">
      <c r="A26" s="6" t="s">
        <v>34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2.1109019800522169E-2</v>
      </c>
      <c r="I26" s="8">
        <v>0</v>
      </c>
      <c r="J26" s="9">
        <f t="shared" si="5"/>
        <v>2.6386274750652711E-3</v>
      </c>
      <c r="K26" s="3"/>
      <c r="L26" s="3"/>
      <c r="M26" s="2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35">
      <c r="A27" s="7" t="s">
        <v>35</v>
      </c>
      <c r="B27" s="1">
        <v>2.0023279731917292</v>
      </c>
      <c r="C27" s="1">
        <v>1.9961484601654029</v>
      </c>
      <c r="D27" s="1">
        <v>2.0092232380116397</v>
      </c>
      <c r="E27" s="1">
        <v>1.999523426229076</v>
      </c>
      <c r="F27" s="1">
        <v>1.9932534880817698</v>
      </c>
      <c r="G27" s="1">
        <v>1.9952092417089025</v>
      </c>
      <c r="H27" s="1">
        <v>1.9502473703530621</v>
      </c>
      <c r="I27" s="1">
        <v>1.9769764328425969</v>
      </c>
      <c r="J27" s="2">
        <f t="shared" si="5"/>
        <v>1.9903637038230224</v>
      </c>
      <c r="K27" s="3"/>
      <c r="L27" s="3"/>
      <c r="M27" s="2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35">
      <c r="A28" s="10" t="s">
        <v>36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1.3373311715324083E-3</v>
      </c>
      <c r="I28" s="1">
        <v>1.1755468813353299E-4</v>
      </c>
      <c r="J28" s="2">
        <f t="shared" si="5"/>
        <v>1.8186073245824266E-4</v>
      </c>
      <c r="K28" s="3"/>
      <c r="L28" s="3"/>
      <c r="M28" s="2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35">
      <c r="A29" s="6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4.8415298475405599E-2</v>
      </c>
      <c r="I29" s="8">
        <v>2.2906012469269488E-2</v>
      </c>
      <c r="J29" s="9">
        <f t="shared" si="5"/>
        <v>8.9151638680843859E-3</v>
      </c>
      <c r="K29" s="3"/>
      <c r="L29" s="3"/>
      <c r="M29" s="2"/>
      <c r="N29" s="3"/>
      <c r="O29" s="3"/>
      <c r="P29" s="3"/>
      <c r="Q29" s="3"/>
      <c r="R29" s="3"/>
      <c r="S29" s="3"/>
      <c r="T29" s="3"/>
      <c r="U29" s="3"/>
      <c r="V2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4" sqref="B4"/>
    </sheetView>
  </sheetViews>
  <sheetFormatPr baseColWidth="10" defaultRowHeight="14.5" x14ac:dyDescent="0.35"/>
  <cols>
    <col min="1" max="1" width="9" bestFit="1" customWidth="1"/>
    <col min="2" max="2" width="13.36328125" style="2" bestFit="1" customWidth="1"/>
    <col min="3" max="4" width="13.90625" style="2" bestFit="1" customWidth="1"/>
    <col min="5" max="6" width="13.81640625" style="2" bestFit="1" customWidth="1"/>
    <col min="7" max="7" width="13.90625" style="2" bestFit="1" customWidth="1"/>
    <col min="11" max="11" width="10.90625" style="12"/>
  </cols>
  <sheetData>
    <row r="1" spans="1:12" x14ac:dyDescent="0.35">
      <c r="A1" s="11"/>
      <c r="B1" s="9" t="s">
        <v>38</v>
      </c>
      <c r="C1" s="9" t="s">
        <v>42</v>
      </c>
      <c r="D1" s="9" t="s">
        <v>43</v>
      </c>
      <c r="E1" s="9" t="s">
        <v>44</v>
      </c>
      <c r="F1" s="9" t="s">
        <v>45</v>
      </c>
      <c r="G1" s="9" t="s">
        <v>46</v>
      </c>
      <c r="I1" s="2" t="s">
        <v>22</v>
      </c>
      <c r="J1" s="2" t="s">
        <v>23</v>
      </c>
      <c r="K1" s="2" t="s">
        <v>24</v>
      </c>
      <c r="L1" s="2" t="s">
        <v>25</v>
      </c>
    </row>
    <row r="2" spans="1:12" x14ac:dyDescent="0.35">
      <c r="A2" t="s">
        <v>1</v>
      </c>
      <c r="B2" s="2">
        <v>21.206</v>
      </c>
      <c r="C2" s="2">
        <v>19.978000000000002</v>
      </c>
      <c r="D2" s="2">
        <v>20.303000000000001</v>
      </c>
      <c r="E2" s="2">
        <v>20.687000000000001</v>
      </c>
      <c r="F2" s="2">
        <v>20.381</v>
      </c>
      <c r="G2" s="2">
        <v>20.204999999999998</v>
      </c>
      <c r="I2" s="2">
        <f t="shared" ref="I2:I11" si="0">AVERAGE(B2:G2)</f>
        <v>20.459999999999997</v>
      </c>
      <c r="J2" s="2">
        <f t="shared" ref="J2:J11" si="1">MEDIAN(B2:G2)</f>
        <v>20.341999999999999</v>
      </c>
      <c r="K2" s="2">
        <f t="shared" ref="K2:K11" si="2">_xlfn.STDEV.S(B2:G2)</f>
        <v>0.43273178760058728</v>
      </c>
      <c r="L2" s="4">
        <f t="shared" ref="L2:L9" si="3">K2/I2</f>
        <v>2.1150136246363017E-2</v>
      </c>
    </row>
    <row r="3" spans="1:12" x14ac:dyDescent="0.35">
      <c r="A3" t="s">
        <v>47</v>
      </c>
      <c r="B3" s="2">
        <v>6.0000000000000001E-3</v>
      </c>
      <c r="C3" s="2">
        <v>0</v>
      </c>
      <c r="D3" s="2">
        <v>0</v>
      </c>
      <c r="E3" s="2">
        <v>4.3999999999999997E-2</v>
      </c>
      <c r="F3" s="2">
        <v>0</v>
      </c>
      <c r="G3" s="2">
        <v>7.1999999999999995E-2</v>
      </c>
      <c r="I3" s="2">
        <f t="shared" si="0"/>
        <v>2.0333333333333332E-2</v>
      </c>
      <c r="J3" s="2">
        <f t="shared" si="1"/>
        <v>3.0000000000000001E-3</v>
      </c>
      <c r="K3" s="2">
        <f t="shared" si="2"/>
        <v>3.0578859799977279E-2</v>
      </c>
      <c r="L3" s="14">
        <f t="shared" si="3"/>
        <v>1.5038783508185549</v>
      </c>
    </row>
    <row r="4" spans="1:12" x14ac:dyDescent="0.35">
      <c r="A4" t="s">
        <v>3</v>
      </c>
      <c r="B4" s="2">
        <v>1.3680000000000001</v>
      </c>
      <c r="C4" s="2">
        <v>2.5999999999999999E-2</v>
      </c>
      <c r="D4" s="2">
        <v>8.2000000000000003E-2</v>
      </c>
      <c r="E4" s="2">
        <v>0.40400000000000003</v>
      </c>
      <c r="F4" s="2">
        <v>0.34799999999999998</v>
      </c>
      <c r="G4" s="2">
        <v>0.36699999999999999</v>
      </c>
      <c r="I4" s="2">
        <f t="shared" si="0"/>
        <v>0.43250000000000005</v>
      </c>
      <c r="J4" s="2">
        <f t="shared" si="1"/>
        <v>0.35749999999999998</v>
      </c>
      <c r="K4" s="2">
        <f t="shared" si="2"/>
        <v>0.48487018881345956</v>
      </c>
      <c r="L4" s="14">
        <f t="shared" si="3"/>
        <v>1.1210871417652242</v>
      </c>
    </row>
    <row r="5" spans="1:12" x14ac:dyDescent="0.35">
      <c r="A5" t="s">
        <v>8</v>
      </c>
      <c r="B5" s="2">
        <v>1.2565768380320618E-2</v>
      </c>
      <c r="C5" s="2">
        <v>2.6098134328358207E-2</v>
      </c>
      <c r="D5" s="2">
        <v>7.7327805417357655E-3</v>
      </c>
      <c r="E5" s="2">
        <v>3.8663902708678827E-3</v>
      </c>
      <c r="F5" s="2">
        <v>0</v>
      </c>
      <c r="G5" s="2">
        <v>0</v>
      </c>
      <c r="I5" s="2">
        <f t="shared" si="0"/>
        <v>8.3771789202137445E-3</v>
      </c>
      <c r="J5" s="2">
        <f t="shared" si="1"/>
        <v>5.7995854063018241E-3</v>
      </c>
      <c r="K5" s="2">
        <f t="shared" si="2"/>
        <v>9.9266636799537292E-3</v>
      </c>
      <c r="L5" s="14">
        <f t="shared" si="3"/>
        <v>1.1849649833789691</v>
      </c>
    </row>
    <row r="6" spans="1:12" x14ac:dyDescent="0.35">
      <c r="A6" t="s">
        <v>4</v>
      </c>
      <c r="B6" s="2">
        <v>0.17399999999999999</v>
      </c>
      <c r="C6" s="2">
        <v>5.6000000000000001E-2</v>
      </c>
      <c r="D6" s="2">
        <v>6.8000000000000005E-2</v>
      </c>
      <c r="E6" s="2">
        <v>4.4999999999999998E-2</v>
      </c>
      <c r="F6" s="2">
        <v>5.6000000000000001E-2</v>
      </c>
      <c r="G6" s="2">
        <v>8.7999999999999995E-2</v>
      </c>
      <c r="I6" s="2">
        <f t="shared" si="0"/>
        <v>8.1166666666666665E-2</v>
      </c>
      <c r="J6" s="2">
        <f t="shared" si="1"/>
        <v>6.2E-2</v>
      </c>
      <c r="K6" s="2">
        <f t="shared" si="2"/>
        <v>4.7776214444707393E-2</v>
      </c>
      <c r="L6" s="14">
        <f t="shared" si="3"/>
        <v>0.58861865845635397</v>
      </c>
    </row>
    <row r="7" spans="1:12" x14ac:dyDescent="0.35">
      <c r="A7" t="s">
        <v>9</v>
      </c>
      <c r="B7" s="2">
        <v>1.7999999999999999E-2</v>
      </c>
      <c r="C7" s="2">
        <v>8.0000000000000002E-3</v>
      </c>
      <c r="D7" s="2">
        <v>0</v>
      </c>
      <c r="E7" s="2">
        <v>0</v>
      </c>
      <c r="F7" s="2">
        <v>8.0000000000000002E-3</v>
      </c>
      <c r="G7" s="2">
        <v>4.0000000000000001E-3</v>
      </c>
      <c r="I7" s="2">
        <f t="shared" si="0"/>
        <v>6.333333333333334E-3</v>
      </c>
      <c r="J7" s="2">
        <f t="shared" si="1"/>
        <v>6.0000000000000001E-3</v>
      </c>
      <c r="K7" s="2">
        <f t="shared" si="2"/>
        <v>6.7428974978614824E-3</v>
      </c>
      <c r="L7" s="14">
        <f t="shared" si="3"/>
        <v>1.0646680259781287</v>
      </c>
    </row>
    <row r="8" spans="1:12" x14ac:dyDescent="0.35">
      <c r="A8" t="s">
        <v>6</v>
      </c>
      <c r="B8" s="2">
        <v>0.08</v>
      </c>
      <c r="C8" s="2">
        <v>1.6E-2</v>
      </c>
      <c r="D8" s="2">
        <v>0</v>
      </c>
      <c r="E8" s="2">
        <v>0</v>
      </c>
      <c r="F8" s="2">
        <v>0</v>
      </c>
      <c r="G8" s="2">
        <v>0.01</v>
      </c>
      <c r="I8" s="2">
        <f t="shared" si="0"/>
        <v>1.7666666666666667E-2</v>
      </c>
      <c r="J8" s="2">
        <f t="shared" si="1"/>
        <v>5.0000000000000001E-3</v>
      </c>
      <c r="K8" s="2">
        <f t="shared" si="2"/>
        <v>3.1251666622224596E-2</v>
      </c>
      <c r="L8" s="14">
        <f t="shared" si="3"/>
        <v>1.7689622616353544</v>
      </c>
    </row>
    <row r="9" spans="1:12" x14ac:dyDescent="0.35">
      <c r="A9" t="s">
        <v>2</v>
      </c>
      <c r="B9" s="2">
        <v>10.978</v>
      </c>
      <c r="C9" s="2">
        <v>11.46</v>
      </c>
      <c r="D9" s="2">
        <v>11.689</v>
      </c>
      <c r="E9" s="2">
        <v>11.417</v>
      </c>
      <c r="F9" s="2">
        <v>11.48</v>
      </c>
      <c r="G9" s="2">
        <v>11.439</v>
      </c>
      <c r="I9" s="2">
        <f t="shared" si="0"/>
        <v>11.410499999999999</v>
      </c>
      <c r="J9" s="2">
        <f t="shared" si="1"/>
        <v>11.4495</v>
      </c>
      <c r="K9" s="2">
        <f t="shared" si="2"/>
        <v>0.23356091282575533</v>
      </c>
      <c r="L9" s="4">
        <f t="shared" si="3"/>
        <v>2.0468946393738693E-2</v>
      </c>
    </row>
    <row r="10" spans="1:12" x14ac:dyDescent="0.35">
      <c r="A10" t="s">
        <v>0</v>
      </c>
      <c r="B10" s="2">
        <v>67.082999999999998</v>
      </c>
      <c r="C10" s="2">
        <v>67.731999999999999</v>
      </c>
      <c r="D10" s="2">
        <v>68.64</v>
      </c>
      <c r="E10" s="2">
        <v>67.641000000000005</v>
      </c>
      <c r="F10" s="2">
        <v>67.611999999999995</v>
      </c>
      <c r="G10" s="2">
        <v>68.043999999999997</v>
      </c>
      <c r="I10" s="2">
        <f t="shared" si="0"/>
        <v>67.791999999999987</v>
      </c>
      <c r="J10" s="2">
        <f t="shared" si="1"/>
        <v>67.686499999999995</v>
      </c>
      <c r="K10" s="2">
        <f t="shared" si="2"/>
        <v>0.51847661470889927</v>
      </c>
      <c r="L10" s="4">
        <f>K10/I10</f>
        <v>7.6480501343654025E-3</v>
      </c>
    </row>
    <row r="11" spans="1:12" x14ac:dyDescent="0.35">
      <c r="A11" s="11" t="s">
        <v>5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3.2000000000000001E-2</v>
      </c>
      <c r="I11" s="2">
        <f t="shared" si="0"/>
        <v>5.3333333333333332E-3</v>
      </c>
      <c r="J11" s="2">
        <f t="shared" si="1"/>
        <v>0</v>
      </c>
      <c r="K11" s="2">
        <f t="shared" si="2"/>
        <v>1.3063945294843617E-2</v>
      </c>
      <c r="L11" s="14">
        <f>K11/I11</f>
        <v>2.4494897427831783</v>
      </c>
    </row>
    <row r="12" spans="1:12" x14ac:dyDescent="0.35">
      <c r="A12" s="11" t="s">
        <v>12</v>
      </c>
      <c r="B12" s="9">
        <v>100.926</v>
      </c>
      <c r="C12" s="9">
        <v>99.302999999999997</v>
      </c>
      <c r="D12" s="9">
        <v>100.79</v>
      </c>
      <c r="E12" s="9">
        <v>100.242</v>
      </c>
      <c r="F12" s="9">
        <v>99.885000000000005</v>
      </c>
      <c r="G12" s="9">
        <v>100.262</v>
      </c>
    </row>
    <row r="15" spans="1:12" x14ac:dyDescent="0.35">
      <c r="A15" s="11" t="s">
        <v>51</v>
      </c>
      <c r="B15"/>
      <c r="C15" s="3"/>
      <c r="D15" s="3"/>
      <c r="E15" s="3"/>
      <c r="F15" s="3"/>
      <c r="G15" s="3"/>
      <c r="H15" s="19" t="s">
        <v>12</v>
      </c>
      <c r="K15"/>
    </row>
    <row r="16" spans="1:12" x14ac:dyDescent="0.35">
      <c r="A16" s="15" t="s">
        <v>28</v>
      </c>
      <c r="B16" s="16">
        <v>0.92551732903967443</v>
      </c>
      <c r="C16" s="16">
        <v>0.97665596465325411</v>
      </c>
      <c r="D16" s="16">
        <v>0.98193512684550477</v>
      </c>
      <c r="E16" s="16">
        <v>0.96558544393595847</v>
      </c>
      <c r="F16" s="16">
        <v>0.97407512220753323</v>
      </c>
      <c r="G16" s="16">
        <v>0.96724829913026622</v>
      </c>
      <c r="H16" s="20">
        <v>0.96516954763536511</v>
      </c>
      <c r="K16"/>
    </row>
    <row r="17" spans="1:11" x14ac:dyDescent="0.35">
      <c r="A17" s="17" t="s">
        <v>32</v>
      </c>
      <c r="B17" s="18">
        <v>9.6521099392477636E-3</v>
      </c>
      <c r="C17" s="18">
        <v>3.1401955911112608E-3</v>
      </c>
      <c r="D17" s="18">
        <v>3.7585993456704099E-3</v>
      </c>
      <c r="E17" s="18">
        <v>2.504164798623323E-3</v>
      </c>
      <c r="F17" s="18">
        <v>3.126441263354012E-3</v>
      </c>
      <c r="G17" s="18">
        <v>4.8960322547039106E-3</v>
      </c>
      <c r="H17" s="20">
        <v>4.5129238654517808E-3</v>
      </c>
      <c r="K17"/>
    </row>
    <row r="18" spans="1:11" x14ac:dyDescent="0.35">
      <c r="A18" s="17" t="s">
        <v>31</v>
      </c>
      <c r="B18" s="1">
        <v>6.3732098106134491E-2</v>
      </c>
      <c r="C18" s="1">
        <v>1.2244502025903425E-3</v>
      </c>
      <c r="D18" s="1">
        <v>3.8065372181741602E-3</v>
      </c>
      <c r="E18" s="1">
        <v>1.869431218127017E-2</v>
      </c>
      <c r="F18" s="1">
        <v>1.6317010682386949E-2</v>
      </c>
      <c r="G18" s="1">
        <v>1.7148524935882394E-2</v>
      </c>
      <c r="H18" s="20">
        <v>2.0153822221073085E-2</v>
      </c>
      <c r="K18"/>
    </row>
    <row r="19" spans="1:11" x14ac:dyDescent="0.35">
      <c r="A19" s="17" t="s">
        <v>27</v>
      </c>
      <c r="B19" s="1">
        <v>4.7273071128872701E-4</v>
      </c>
      <c r="C19" s="1">
        <v>9.9249857102251407E-4</v>
      </c>
      <c r="D19" s="1">
        <v>2.898708617311456E-4</v>
      </c>
      <c r="E19" s="1">
        <v>1.4591765356904764E-4</v>
      </c>
      <c r="F19" s="1">
        <v>0</v>
      </c>
      <c r="G19" s="1">
        <v>0</v>
      </c>
      <c r="H19" s="20">
        <v>3.168362996019057E-4</v>
      </c>
      <c r="K19"/>
    </row>
    <row r="20" spans="1:11" x14ac:dyDescent="0.35">
      <c r="A20" s="17" t="s">
        <v>49</v>
      </c>
      <c r="B20" s="1">
        <v>0</v>
      </c>
      <c r="C20" s="1">
        <v>0</v>
      </c>
      <c r="D20" s="1">
        <v>0</v>
      </c>
      <c r="E20" s="1">
        <v>7.5210977153190492E-4</v>
      </c>
      <c r="F20" s="1">
        <v>0</v>
      </c>
      <c r="G20" s="1">
        <v>1.230473476338404E-3</v>
      </c>
      <c r="H20" s="20">
        <v>3.3043054131171815E-4</v>
      </c>
      <c r="K20"/>
    </row>
    <row r="21" spans="1:11" x14ac:dyDescent="0.35">
      <c r="A21" s="17" t="s">
        <v>29</v>
      </c>
      <c r="B21" s="1">
        <v>1.1667975856799356E-3</v>
      </c>
      <c r="C21" s="1">
        <v>5.2421405940137743E-4</v>
      </c>
      <c r="D21" s="1">
        <v>0</v>
      </c>
      <c r="E21" s="1">
        <v>0</v>
      </c>
      <c r="F21" s="1">
        <v>5.2191795656995714E-4</v>
      </c>
      <c r="G21" s="1">
        <v>2.6005882408963786E-4</v>
      </c>
      <c r="H21" s="20">
        <v>4.1216473762348466E-4</v>
      </c>
      <c r="K21"/>
    </row>
    <row r="22" spans="1:11" x14ac:dyDescent="0.35">
      <c r="A22" s="17" t="s">
        <v>30</v>
      </c>
      <c r="B22" s="1">
        <v>2.9464063801387711E-3</v>
      </c>
      <c r="C22" s="1">
        <v>5.9568724743749748E-4</v>
      </c>
      <c r="D22" s="1">
        <v>0</v>
      </c>
      <c r="E22" s="1">
        <v>0</v>
      </c>
      <c r="F22" s="1">
        <v>0</v>
      </c>
      <c r="G22" s="1">
        <v>3.693951981912965E-4</v>
      </c>
      <c r="H22" s="21">
        <v>6.5191480429459411E-4</v>
      </c>
      <c r="K22"/>
    </row>
    <row r="23" spans="1:11" x14ac:dyDescent="0.35">
      <c r="A23" s="15" t="s">
        <v>33</v>
      </c>
      <c r="B23" s="16">
        <v>1.0867482534546182</v>
      </c>
      <c r="C23" s="16">
        <v>1.034946412465966</v>
      </c>
      <c r="D23" s="16">
        <v>1.0367511311728745</v>
      </c>
      <c r="E23" s="16">
        <v>1.0635185985604672</v>
      </c>
      <c r="F23" s="16">
        <v>1.0511989492466849</v>
      </c>
      <c r="G23" s="16">
        <v>1.0385266247199127</v>
      </c>
      <c r="H23" s="20">
        <v>1.0519483282700872</v>
      </c>
      <c r="K23"/>
    </row>
    <row r="24" spans="1:11" x14ac:dyDescent="0.35">
      <c r="A24" s="17" t="s">
        <v>34</v>
      </c>
      <c r="B24" s="1">
        <v>0</v>
      </c>
      <c r="C24" s="1">
        <v>0</v>
      </c>
      <c r="D24" s="1"/>
      <c r="E24" s="1">
        <v>0</v>
      </c>
      <c r="F24" s="1"/>
      <c r="G24" s="1">
        <v>0</v>
      </c>
      <c r="H24" s="21">
        <v>0</v>
      </c>
      <c r="K24"/>
    </row>
    <row r="25" spans="1:11" x14ac:dyDescent="0.35">
      <c r="A25" s="29" t="s">
        <v>35</v>
      </c>
      <c r="B25" s="30">
        <v>2.9169363159404291</v>
      </c>
      <c r="C25" s="30">
        <v>2.9771727255492078</v>
      </c>
      <c r="D25" s="30">
        <v>2.9739650160325972</v>
      </c>
      <c r="E25" s="30">
        <v>2.9505424790928192</v>
      </c>
      <c r="F25" s="30">
        <v>2.9588809328777863</v>
      </c>
      <c r="G25" s="30">
        <v>2.9675147991641544</v>
      </c>
      <c r="H25" s="31">
        <v>2.9575020447761653</v>
      </c>
      <c r="K25"/>
    </row>
  </sheetData>
  <sortState ref="A2:L13">
    <sortCondition ref="A2:A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20" sqref="C20"/>
    </sheetView>
  </sheetViews>
  <sheetFormatPr baseColWidth="10" defaultRowHeight="14.5" x14ac:dyDescent="0.35"/>
  <cols>
    <col min="1" max="1" width="9" bestFit="1" customWidth="1"/>
    <col min="2" max="4" width="13.90625" style="2" bestFit="1" customWidth="1"/>
    <col min="6" max="9" width="10.90625" style="3"/>
  </cols>
  <sheetData>
    <row r="1" spans="1:9" x14ac:dyDescent="0.35">
      <c r="A1" s="11"/>
      <c r="B1" s="9" t="s">
        <v>39</v>
      </c>
      <c r="C1" s="9" t="s">
        <v>40</v>
      </c>
      <c r="D1" s="9" t="s">
        <v>41</v>
      </c>
      <c r="F1" s="2" t="s">
        <v>22</v>
      </c>
      <c r="G1" s="2" t="s">
        <v>23</v>
      </c>
      <c r="H1" s="2" t="s">
        <v>24</v>
      </c>
      <c r="I1" s="2" t="s">
        <v>25</v>
      </c>
    </row>
    <row r="2" spans="1:9" x14ac:dyDescent="0.35">
      <c r="A2" t="s">
        <v>1</v>
      </c>
      <c r="B2" s="2">
        <v>18.972000000000001</v>
      </c>
      <c r="C2" s="2">
        <v>18.745000000000001</v>
      </c>
      <c r="D2" s="2">
        <v>18.314</v>
      </c>
      <c r="F2" s="2">
        <f>AVERAGE(B2:D2)</f>
        <v>18.677</v>
      </c>
      <c r="G2" s="2">
        <f>MEDIAN(B2:D2)</f>
        <v>18.745000000000001</v>
      </c>
      <c r="H2" s="2">
        <f>_xlfn.STDEV.S(B2:D2)</f>
        <v>0.33422896343674408</v>
      </c>
      <c r="I2" s="4">
        <f>H2/F2</f>
        <v>1.7895216760547415E-2</v>
      </c>
    </row>
    <row r="3" spans="1:9" x14ac:dyDescent="0.35">
      <c r="A3" t="s">
        <v>47</v>
      </c>
      <c r="B3" s="2">
        <v>2.8000000000000001E-2</v>
      </c>
      <c r="C3" s="2">
        <v>0</v>
      </c>
      <c r="D3" s="2">
        <v>0</v>
      </c>
      <c r="F3" s="2">
        <f t="shared" ref="F3:F12" si="0">AVERAGE(B3:D3)</f>
        <v>9.3333333333333341E-3</v>
      </c>
      <c r="G3" s="2">
        <f t="shared" ref="G3:G12" si="1">MEDIAN(B3:D3)</f>
        <v>0</v>
      </c>
      <c r="H3" s="2">
        <f t="shared" ref="H3:H12" si="2">_xlfn.STDEV.S(B3:D3)</f>
        <v>1.6165807537309521E-2</v>
      </c>
      <c r="I3" s="14">
        <f t="shared" ref="I3:I12" si="3">H3/F3</f>
        <v>1.732050807568877</v>
      </c>
    </row>
    <row r="4" spans="1:9" x14ac:dyDescent="0.35">
      <c r="A4" t="s">
        <v>3</v>
      </c>
      <c r="B4" s="2">
        <v>0</v>
      </c>
      <c r="C4" s="2">
        <v>5.0000000000000001E-3</v>
      </c>
      <c r="D4" s="2">
        <v>1.4999999999999999E-2</v>
      </c>
      <c r="F4" s="2">
        <f t="shared" si="0"/>
        <v>6.6666666666666671E-3</v>
      </c>
      <c r="G4" s="2">
        <f t="shared" si="1"/>
        <v>5.0000000000000001E-3</v>
      </c>
      <c r="H4" s="2">
        <f t="shared" si="2"/>
        <v>7.6376261582597332E-3</v>
      </c>
      <c r="I4" s="14">
        <f t="shared" si="3"/>
        <v>1.14564392373896</v>
      </c>
    </row>
    <row r="5" spans="1:9" x14ac:dyDescent="0.35">
      <c r="A5" t="s">
        <v>8</v>
      </c>
      <c r="B5" s="2">
        <v>6.7661829740187952E-3</v>
      </c>
      <c r="C5" s="2">
        <v>1.9331951354339414E-3</v>
      </c>
      <c r="D5" s="2">
        <v>9.6659756771697077E-3</v>
      </c>
      <c r="F5" s="2">
        <f t="shared" si="0"/>
        <v>6.1217845955408136E-3</v>
      </c>
      <c r="G5" s="2">
        <f t="shared" si="1"/>
        <v>6.7661829740187952E-3</v>
      </c>
      <c r="H5" s="2">
        <f t="shared" si="2"/>
        <v>3.9064575614360152E-3</v>
      </c>
      <c r="I5" s="14">
        <f t="shared" si="3"/>
        <v>0.63812398173590246</v>
      </c>
    </row>
    <row r="6" spans="1:9" x14ac:dyDescent="0.35">
      <c r="A6" t="s">
        <v>4</v>
      </c>
      <c r="B6" s="2">
        <v>15.218999999999999</v>
      </c>
      <c r="C6" s="2">
        <v>15.702</v>
      </c>
      <c r="D6" s="2">
        <v>15.282</v>
      </c>
      <c r="F6" s="2">
        <f t="shared" si="0"/>
        <v>15.401000000000002</v>
      </c>
      <c r="G6" s="2">
        <f t="shared" si="1"/>
        <v>15.282</v>
      </c>
      <c r="H6" s="2">
        <f t="shared" si="2"/>
        <v>0.26256999066915487</v>
      </c>
      <c r="I6" s="4">
        <f t="shared" si="3"/>
        <v>1.7048892323170889E-2</v>
      </c>
    </row>
    <row r="7" spans="1:9" x14ac:dyDescent="0.35">
      <c r="A7" t="s">
        <v>9</v>
      </c>
      <c r="B7" s="2">
        <v>1.2E-2</v>
      </c>
      <c r="C7" s="2">
        <v>0.01</v>
      </c>
      <c r="D7" s="2">
        <v>0</v>
      </c>
      <c r="F7" s="2">
        <f t="shared" si="0"/>
        <v>7.3333333333333332E-3</v>
      </c>
      <c r="G7" s="2">
        <f t="shared" si="1"/>
        <v>0.01</v>
      </c>
      <c r="H7" s="2">
        <f t="shared" si="2"/>
        <v>6.4291005073286384E-3</v>
      </c>
      <c r="I7" s="14">
        <f t="shared" si="3"/>
        <v>0.87669552372663251</v>
      </c>
    </row>
    <row r="8" spans="1:9" x14ac:dyDescent="0.35">
      <c r="A8" t="s">
        <v>6</v>
      </c>
      <c r="B8" s="2">
        <v>0</v>
      </c>
      <c r="C8" s="2">
        <v>3.0000000000000001E-3</v>
      </c>
      <c r="D8" s="2">
        <v>3.0000000000000001E-3</v>
      </c>
      <c r="F8" s="2">
        <f t="shared" si="0"/>
        <v>2E-3</v>
      </c>
      <c r="G8" s="2">
        <f t="shared" si="1"/>
        <v>3.0000000000000001E-3</v>
      </c>
      <c r="H8" s="2">
        <f t="shared" si="2"/>
        <v>1.7320508075688774E-3</v>
      </c>
      <c r="I8" s="14">
        <f t="shared" si="3"/>
        <v>0.86602540378443871</v>
      </c>
    </row>
    <row r="9" spans="1:9" x14ac:dyDescent="0.35">
      <c r="A9" t="s">
        <v>2</v>
      </c>
      <c r="B9" s="2">
        <v>0.42899999999999999</v>
      </c>
      <c r="C9" s="2">
        <v>0.159</v>
      </c>
      <c r="D9" s="2">
        <v>0.20699999999999999</v>
      </c>
      <c r="F9" s="2">
        <f t="shared" si="0"/>
        <v>0.26499999999999996</v>
      </c>
      <c r="G9" s="2">
        <f t="shared" si="1"/>
        <v>0.20699999999999999</v>
      </c>
      <c r="H9" s="2">
        <f t="shared" si="2"/>
        <v>0.14404166064024676</v>
      </c>
      <c r="I9" s="14">
        <f t="shared" si="3"/>
        <v>0.54355343637828979</v>
      </c>
    </row>
    <row r="10" spans="1:9" x14ac:dyDescent="0.35">
      <c r="A10" t="s">
        <v>48</v>
      </c>
      <c r="B10" s="2">
        <v>0.81200000000000006</v>
      </c>
      <c r="C10" s="2">
        <v>1.0209999999999999</v>
      </c>
      <c r="D10" s="2">
        <v>1.056</v>
      </c>
      <c r="F10" s="2">
        <f t="shared" si="0"/>
        <v>0.96300000000000008</v>
      </c>
      <c r="G10" s="2">
        <f t="shared" si="1"/>
        <v>1.0209999999999999</v>
      </c>
      <c r="H10" s="2">
        <f t="shared" si="2"/>
        <v>0.13193559034619781</v>
      </c>
      <c r="I10" s="14">
        <f t="shared" si="3"/>
        <v>0.13700476671463946</v>
      </c>
    </row>
    <row r="11" spans="1:9" x14ac:dyDescent="0.35">
      <c r="A11" t="s">
        <v>0</v>
      </c>
      <c r="B11" s="2">
        <v>64.254000000000005</v>
      </c>
      <c r="C11" s="2">
        <v>64.721000000000004</v>
      </c>
      <c r="D11" s="2">
        <v>63.829000000000001</v>
      </c>
      <c r="F11" s="2">
        <f t="shared" si="0"/>
        <v>64.268000000000015</v>
      </c>
      <c r="G11" s="2">
        <f t="shared" si="1"/>
        <v>64.254000000000005</v>
      </c>
      <c r="H11" s="2">
        <f t="shared" si="2"/>
        <v>0.44616476777083297</v>
      </c>
      <c r="I11" s="4">
        <f t="shared" si="3"/>
        <v>6.9422538085957691E-3</v>
      </c>
    </row>
    <row r="12" spans="1:9" x14ac:dyDescent="0.35">
      <c r="A12" s="11" t="s">
        <v>5</v>
      </c>
      <c r="B12" s="9">
        <v>0</v>
      </c>
      <c r="C12" s="9">
        <v>9.0999999999999998E-2</v>
      </c>
      <c r="D12" s="9">
        <v>0</v>
      </c>
      <c r="F12" s="2">
        <f t="shared" si="0"/>
        <v>3.0333333333333334E-2</v>
      </c>
      <c r="G12" s="2">
        <f t="shared" si="1"/>
        <v>0</v>
      </c>
      <c r="H12" s="2">
        <f t="shared" si="2"/>
        <v>5.2538874496255945E-2</v>
      </c>
      <c r="I12" s="14">
        <f t="shared" si="3"/>
        <v>1.7320508075688772</v>
      </c>
    </row>
    <row r="13" spans="1:9" x14ac:dyDescent="0.35">
      <c r="A13" s="11" t="s">
        <v>12</v>
      </c>
      <c r="B13" s="9">
        <f>SUM(B2:B12)</f>
        <v>99.732766182974018</v>
      </c>
      <c r="C13" s="9">
        <f>SUM(C2:C12)</f>
        <v>100.45893319513543</v>
      </c>
      <c r="D13" s="9">
        <f>SUM(D2:D12)</f>
        <v>98.715665975677169</v>
      </c>
    </row>
    <row r="14" spans="1:9" x14ac:dyDescent="0.35">
      <c r="A14" s="22" t="s">
        <v>65</v>
      </c>
      <c r="B14" s="2">
        <v>17.015743280156471</v>
      </c>
      <c r="C14" s="2">
        <v>13.962078254277225</v>
      </c>
      <c r="D14" s="2">
        <v>13.138237671384729</v>
      </c>
    </row>
    <row r="16" spans="1:9" x14ac:dyDescent="0.35">
      <c r="A16" s="11" t="s">
        <v>51</v>
      </c>
      <c r="B16"/>
      <c r="C16" s="3"/>
      <c r="D16" s="3"/>
      <c r="E16" s="19" t="s">
        <v>12</v>
      </c>
    </row>
    <row r="17" spans="1:5" x14ac:dyDescent="0.35">
      <c r="A17" s="15" t="s">
        <v>32</v>
      </c>
      <c r="B17" s="16">
        <v>0.90059300373029239</v>
      </c>
      <c r="C17" s="16">
        <v>0.925029338549755</v>
      </c>
      <c r="D17" s="16">
        <v>0.91498495288477977</v>
      </c>
      <c r="E17" s="20">
        <f>AVERAGE(B17:D17)</f>
        <v>0.91353576505494249</v>
      </c>
    </row>
    <row r="18" spans="1:5" x14ac:dyDescent="0.35">
      <c r="A18" s="17" t="s">
        <v>28</v>
      </c>
      <c r="B18" s="18">
        <v>3.8582295289401346E-2</v>
      </c>
      <c r="C18" s="18">
        <v>1.4235934302265095E-2</v>
      </c>
      <c r="D18" s="18">
        <v>2.8930252448202756E-2</v>
      </c>
      <c r="E18" s="20">
        <f t="shared" ref="E18:E28" si="4">AVERAGE(B18:D18)</f>
        <v>2.7249494013289733E-2</v>
      </c>
    </row>
    <row r="19" spans="1:5" x14ac:dyDescent="0.35">
      <c r="A19" s="17" t="s">
        <v>31</v>
      </c>
      <c r="B19" s="1">
        <v>0</v>
      </c>
      <c r="C19" s="1">
        <v>2.4738288240934534E-4</v>
      </c>
      <c r="D19" s="1">
        <v>7.5426529004805692E-4</v>
      </c>
      <c r="E19" s="20">
        <f t="shared" si="4"/>
        <v>3.338827241524674E-4</v>
      </c>
    </row>
    <row r="20" spans="1:5" x14ac:dyDescent="0.35">
      <c r="A20" s="17" t="s">
        <v>27</v>
      </c>
      <c r="B20" s="1">
        <v>2.7154258328199068E-4</v>
      </c>
      <c r="C20" s="1">
        <v>7.7237460002375281E-5</v>
      </c>
      <c r="D20" s="1">
        <v>3.9249236247254334E-4</v>
      </c>
      <c r="E20" s="20">
        <f t="shared" si="4"/>
        <v>2.4709080191896975E-4</v>
      </c>
    </row>
    <row r="21" spans="1:5" x14ac:dyDescent="0.35">
      <c r="A21" s="22" t="s">
        <v>49</v>
      </c>
      <c r="B21" s="1">
        <v>5.0895413276056615E-4</v>
      </c>
      <c r="C21" s="1">
        <v>0</v>
      </c>
      <c r="D21" s="1">
        <v>0</v>
      </c>
      <c r="E21" s="20">
        <f t="shared" si="4"/>
        <v>1.6965137758685538E-4</v>
      </c>
    </row>
    <row r="22" spans="1:5" x14ac:dyDescent="0.35">
      <c r="A22" s="22" t="s">
        <v>50</v>
      </c>
      <c r="B22" s="1">
        <v>2.4212538245264942E-2</v>
      </c>
      <c r="C22" s="1">
        <v>3.0308756245150791E-2</v>
      </c>
      <c r="D22" s="1">
        <v>3.1859540925275188E-2</v>
      </c>
      <c r="E22" s="20">
        <f t="shared" si="4"/>
        <v>2.8793611805230306E-2</v>
      </c>
    </row>
    <row r="23" spans="1:5" x14ac:dyDescent="0.35">
      <c r="A23" s="17" t="s">
        <v>29</v>
      </c>
      <c r="B23" s="1">
        <v>8.2980052041866596E-4</v>
      </c>
      <c r="C23" s="1">
        <v>6.8841534005153972E-4</v>
      </c>
      <c r="D23" s="1">
        <v>0</v>
      </c>
      <c r="E23" s="20">
        <f t="shared" si="4"/>
        <v>5.0607195349006856E-4</v>
      </c>
    </row>
    <row r="24" spans="1:5" x14ac:dyDescent="0.35">
      <c r="A24" s="17" t="s">
        <v>30</v>
      </c>
      <c r="B24" s="1">
        <v>0</v>
      </c>
      <c r="C24" s="1">
        <v>1.1734144620539329E-4</v>
      </c>
      <c r="D24" s="1">
        <v>1.1925721388477382E-4</v>
      </c>
      <c r="E24" s="21">
        <f t="shared" si="4"/>
        <v>7.8866220030055712E-5</v>
      </c>
    </row>
    <row r="25" spans="1:5" x14ac:dyDescent="0.35">
      <c r="A25" s="15" t="s">
        <v>33</v>
      </c>
      <c r="B25" s="16">
        <v>1.0371766953583019</v>
      </c>
      <c r="C25" s="16">
        <v>1.0201949303811038</v>
      </c>
      <c r="D25" s="16">
        <v>1.0130109707288735</v>
      </c>
      <c r="E25" s="20">
        <f t="shared" si="4"/>
        <v>1.0234608654894266</v>
      </c>
    </row>
    <row r="26" spans="1:5" x14ac:dyDescent="0.35">
      <c r="A26" s="17" t="s">
        <v>34</v>
      </c>
      <c r="B26" s="1">
        <v>0</v>
      </c>
      <c r="C26" s="1"/>
      <c r="D26" s="1"/>
      <c r="E26" s="21">
        <f t="shared" si="4"/>
        <v>0</v>
      </c>
    </row>
    <row r="27" spans="1:5" x14ac:dyDescent="0.35">
      <c r="A27" s="15" t="s">
        <v>35</v>
      </c>
      <c r="B27" s="16">
        <v>2.9804653705468045</v>
      </c>
      <c r="C27" s="16">
        <v>2.988733644886691</v>
      </c>
      <c r="D27" s="16">
        <v>2.9956650779555778</v>
      </c>
      <c r="E27" s="20">
        <f t="shared" si="4"/>
        <v>2.9882880311296915</v>
      </c>
    </row>
    <row r="28" spans="1:5" x14ac:dyDescent="0.35">
      <c r="A28" s="26" t="s">
        <v>36</v>
      </c>
      <c r="B28" s="8"/>
      <c r="C28" s="8">
        <v>3.1614614888539018E-3</v>
      </c>
      <c r="D28" s="8"/>
      <c r="E28" s="21">
        <f t="shared" si="4"/>
        <v>3.1614614888539018E-3</v>
      </c>
    </row>
  </sheetData>
  <sortState ref="A2:D13">
    <sortCondition ref="A2:A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4" sqref="A4"/>
    </sheetView>
  </sheetViews>
  <sheetFormatPr baseColWidth="10" defaultRowHeight="14.5" x14ac:dyDescent="0.35"/>
  <cols>
    <col min="1" max="1" width="9.36328125" bestFit="1" customWidth="1"/>
    <col min="2" max="4" width="13.36328125" style="3" bestFit="1" customWidth="1"/>
    <col min="5" max="6" width="13.90625" style="3" bestFit="1" customWidth="1"/>
    <col min="11" max="11" width="10.90625" style="13"/>
  </cols>
  <sheetData>
    <row r="1" spans="1:11" x14ac:dyDescent="0.35">
      <c r="A1" s="11"/>
      <c r="B1" s="6" t="s">
        <v>52</v>
      </c>
      <c r="C1" s="6" t="s">
        <v>53</v>
      </c>
      <c r="D1" s="6" t="s">
        <v>54</v>
      </c>
      <c r="E1" s="6" t="s">
        <v>55</v>
      </c>
      <c r="F1" s="6" t="s">
        <v>56</v>
      </c>
      <c r="H1" s="2" t="s">
        <v>22</v>
      </c>
      <c r="I1" s="2" t="s">
        <v>23</v>
      </c>
      <c r="J1" s="2" t="s">
        <v>24</v>
      </c>
      <c r="K1" s="5" t="s">
        <v>25</v>
      </c>
    </row>
    <row r="2" spans="1:11" x14ac:dyDescent="0.35">
      <c r="A2" t="s">
        <v>1</v>
      </c>
      <c r="B2" s="2">
        <v>34.5</v>
      </c>
      <c r="C2" s="2">
        <v>34.658000000000001</v>
      </c>
      <c r="D2" s="2">
        <v>34.552999999999997</v>
      </c>
      <c r="E2" s="2">
        <v>37.012</v>
      </c>
      <c r="F2" s="2">
        <v>36.527999999999999</v>
      </c>
      <c r="H2" s="2">
        <f>AVERAGE(B2:F2)</f>
        <v>35.450200000000002</v>
      </c>
      <c r="I2" s="2">
        <f>MEDIAN(B2:F2)</f>
        <v>34.658000000000001</v>
      </c>
      <c r="J2" s="2">
        <f>_xlfn.STDEV.S(B2:F2)</f>
        <v>1.218226251564134</v>
      </c>
      <c r="K2" s="4">
        <f>J2/H2</f>
        <v>3.4364439454901072E-2</v>
      </c>
    </row>
    <row r="3" spans="1:11" x14ac:dyDescent="0.35">
      <c r="A3" t="s">
        <v>8</v>
      </c>
      <c r="B3" s="2">
        <v>3.8786038631457043</v>
      </c>
      <c r="C3" s="2">
        <v>3.9108329496876029</v>
      </c>
      <c r="D3" s="2">
        <v>3.7063449523183163</v>
      </c>
      <c r="E3" s="2">
        <v>1.855950845688632</v>
      </c>
      <c r="F3" s="2">
        <v>2.370504882547217</v>
      </c>
      <c r="H3" s="2">
        <f t="shared" ref="H3:H15" si="0">AVERAGE(B3:F3)</f>
        <v>3.1444474986774944</v>
      </c>
      <c r="I3" s="2">
        <f t="shared" ref="I3:I15" si="1">MEDIAN(B3:F3)</f>
        <v>3.7063449523183163</v>
      </c>
      <c r="J3" s="2">
        <f t="shared" ref="J3:J15" si="2">_xlfn.STDEV.S(B3:F3)</f>
        <v>0.96193447973904</v>
      </c>
      <c r="K3" s="5">
        <f t="shared" ref="K3:K15" si="3">J3/H3</f>
        <v>0.30591526178879269</v>
      </c>
    </row>
    <row r="4" spans="1:11" x14ac:dyDescent="0.35">
      <c r="A4" t="s">
        <v>4</v>
      </c>
      <c r="B4" s="2">
        <v>9.4019999999999992</v>
      </c>
      <c r="C4" s="2">
        <v>9.8490000000000002</v>
      </c>
      <c r="D4" s="2">
        <v>9.7759999999999998</v>
      </c>
      <c r="E4" s="2">
        <v>9.33</v>
      </c>
      <c r="F4" s="2">
        <v>9.57</v>
      </c>
      <c r="H4" s="2">
        <f t="shared" si="0"/>
        <v>9.5853999999999999</v>
      </c>
      <c r="I4" s="2">
        <f t="shared" si="1"/>
        <v>9.57</v>
      </c>
      <c r="J4" s="2">
        <f t="shared" si="2"/>
        <v>0.22633780064319806</v>
      </c>
      <c r="K4" s="4">
        <f t="shared" si="3"/>
        <v>2.3612765314248552E-2</v>
      </c>
    </row>
    <row r="5" spans="1:11" x14ac:dyDescent="0.35">
      <c r="A5" t="s">
        <v>9</v>
      </c>
      <c r="B5" s="2">
        <v>0.63400000000000001</v>
      </c>
      <c r="C5" s="2">
        <v>0.65700000000000003</v>
      </c>
      <c r="D5" s="2">
        <v>0.65600000000000003</v>
      </c>
      <c r="E5" s="2">
        <v>0.35399999999999998</v>
      </c>
      <c r="F5" s="2">
        <v>0.38400000000000001</v>
      </c>
      <c r="H5" s="2">
        <f t="shared" si="0"/>
        <v>0.53700000000000003</v>
      </c>
      <c r="I5" s="2">
        <f t="shared" si="1"/>
        <v>0.63400000000000001</v>
      </c>
      <c r="J5" s="2">
        <f t="shared" si="2"/>
        <v>0.15400324671902227</v>
      </c>
      <c r="K5" s="5">
        <f t="shared" si="3"/>
        <v>0.28678444454194091</v>
      </c>
    </row>
    <row r="6" spans="1:11" x14ac:dyDescent="0.35">
      <c r="A6" t="s">
        <v>6</v>
      </c>
      <c r="B6" s="2">
        <v>4.4999999999999998E-2</v>
      </c>
      <c r="C6" s="2">
        <v>0</v>
      </c>
      <c r="D6" s="2">
        <v>4.3999999999999997E-2</v>
      </c>
      <c r="E6" s="2">
        <v>1.2999999999999999E-2</v>
      </c>
      <c r="F6" s="2">
        <v>7.8E-2</v>
      </c>
      <c r="H6" s="2">
        <f t="shared" si="0"/>
        <v>3.5999999999999997E-2</v>
      </c>
      <c r="I6" s="2">
        <f t="shared" si="1"/>
        <v>4.3999999999999997E-2</v>
      </c>
      <c r="J6" s="2">
        <f t="shared" si="2"/>
        <v>3.0553232234904377E-2</v>
      </c>
      <c r="K6" s="5">
        <f t="shared" si="3"/>
        <v>0.8487008954140105</v>
      </c>
    </row>
    <row r="7" spans="1:11" x14ac:dyDescent="0.35">
      <c r="A7" t="s">
        <v>2</v>
      </c>
      <c r="B7" s="2">
        <v>0.42099999999999999</v>
      </c>
      <c r="C7" s="2">
        <v>0.47199999999999998</v>
      </c>
      <c r="D7" s="2">
        <v>0.47099999999999997</v>
      </c>
      <c r="E7" s="2">
        <v>0.32600000000000001</v>
      </c>
      <c r="F7" s="2">
        <v>0.28199999999999997</v>
      </c>
      <c r="H7" s="2">
        <f t="shared" si="0"/>
        <v>0.39439999999999997</v>
      </c>
      <c r="I7" s="2">
        <f t="shared" si="1"/>
        <v>0.42099999999999999</v>
      </c>
      <c r="J7" s="2">
        <f t="shared" si="2"/>
        <v>8.647138254937306E-2</v>
      </c>
      <c r="K7" s="5">
        <f t="shared" si="3"/>
        <v>0.2192479273564226</v>
      </c>
    </row>
    <row r="8" spans="1:11" x14ac:dyDescent="0.35">
      <c r="A8" t="s">
        <v>10</v>
      </c>
      <c r="B8" s="2">
        <v>2.3E-2</v>
      </c>
      <c r="C8" s="2">
        <v>2.1999999999999999E-2</v>
      </c>
      <c r="D8" s="2">
        <v>5.5E-2</v>
      </c>
      <c r="E8" s="2">
        <v>2.5999999999999999E-2</v>
      </c>
      <c r="F8" s="2">
        <v>1.2999999999999999E-2</v>
      </c>
      <c r="H8" s="2">
        <f t="shared" si="0"/>
        <v>2.7800000000000002E-2</v>
      </c>
      <c r="I8" s="2">
        <f t="shared" si="1"/>
        <v>2.3E-2</v>
      </c>
      <c r="J8" s="2">
        <f t="shared" si="2"/>
        <v>1.5959323293924452E-2</v>
      </c>
      <c r="K8" s="5">
        <f t="shared" si="3"/>
        <v>0.57407637747929674</v>
      </c>
    </row>
    <row r="9" spans="1:11" x14ac:dyDescent="0.35">
      <c r="A9" t="s">
        <v>48</v>
      </c>
      <c r="B9" s="2">
        <v>0.877</v>
      </c>
      <c r="C9" s="2">
        <v>0.82199999999999995</v>
      </c>
      <c r="D9" s="2">
        <v>0.91400000000000003</v>
      </c>
      <c r="E9" s="2">
        <v>0.81599999999999995</v>
      </c>
      <c r="F9" s="2">
        <v>0.88700000000000001</v>
      </c>
      <c r="H9" s="2">
        <f t="shared" si="0"/>
        <v>0.86319999999999997</v>
      </c>
      <c r="I9" s="2">
        <f t="shared" si="1"/>
        <v>0.877</v>
      </c>
      <c r="J9" s="2">
        <f t="shared" si="2"/>
        <v>4.2611031435533256E-2</v>
      </c>
      <c r="K9" s="4">
        <f t="shared" si="3"/>
        <v>4.9364030856734541E-2</v>
      </c>
    </row>
    <row r="10" spans="1:11" x14ac:dyDescent="0.35">
      <c r="A10" t="s">
        <v>0</v>
      </c>
      <c r="B10" s="2">
        <v>44.91</v>
      </c>
      <c r="C10" s="2">
        <v>44.578000000000003</v>
      </c>
      <c r="D10" s="2">
        <v>45.030999999999999</v>
      </c>
      <c r="E10" s="2">
        <v>44.802999999999997</v>
      </c>
      <c r="F10" s="2">
        <v>45.148000000000003</v>
      </c>
      <c r="H10" s="2">
        <f t="shared" si="0"/>
        <v>44.893999999999998</v>
      </c>
      <c r="I10" s="2">
        <f t="shared" si="1"/>
        <v>44.91</v>
      </c>
      <c r="J10" s="2">
        <f t="shared" si="2"/>
        <v>0.21890523063645592</v>
      </c>
      <c r="K10" s="4">
        <f t="shared" si="3"/>
        <v>4.8760464791833191E-3</v>
      </c>
    </row>
    <row r="11" spans="1:11" x14ac:dyDescent="0.35">
      <c r="A11" t="s">
        <v>5</v>
      </c>
      <c r="B11" s="2">
        <v>0</v>
      </c>
      <c r="C11" s="2">
        <v>7.0000000000000001E-3</v>
      </c>
      <c r="D11" s="2">
        <v>5.1999999999999998E-2</v>
      </c>
      <c r="E11" s="2">
        <v>0.157</v>
      </c>
      <c r="F11" s="2">
        <v>0.03</v>
      </c>
      <c r="H11" s="2">
        <f t="shared" si="0"/>
        <v>4.9200000000000001E-2</v>
      </c>
      <c r="I11" s="2">
        <f t="shared" si="1"/>
        <v>0.03</v>
      </c>
      <c r="J11" s="2">
        <f t="shared" si="2"/>
        <v>6.3637253240535138E-2</v>
      </c>
      <c r="K11" s="5">
        <f t="shared" si="3"/>
        <v>1.2934401065149419</v>
      </c>
    </row>
    <row r="12" spans="1:11" x14ac:dyDescent="0.35">
      <c r="A12" t="s">
        <v>57</v>
      </c>
      <c r="B12" s="2">
        <v>4.109</v>
      </c>
      <c r="C12" s="2">
        <v>4.077</v>
      </c>
      <c r="D12" s="2">
        <v>4.22</v>
      </c>
      <c r="E12" s="2">
        <v>4.3330000000000002</v>
      </c>
      <c r="F12" s="2">
        <v>4.3019999999999996</v>
      </c>
      <c r="H12" s="2">
        <f>AVERAGE(B12:F12)</f>
        <v>4.2081999999999997</v>
      </c>
      <c r="I12" s="2">
        <f>MEDIAN(B12:F12)</f>
        <v>4.22</v>
      </c>
      <c r="J12" s="2">
        <f>_xlfn.STDEV.S(B12:F12)</f>
        <v>0.11354162232415034</v>
      </c>
      <c r="K12" s="4">
        <f>J12/H12</f>
        <v>2.6981042327871858E-2</v>
      </c>
    </row>
    <row r="13" spans="1:11" x14ac:dyDescent="0.35">
      <c r="A13" t="s">
        <v>58</v>
      </c>
      <c r="B13" s="2">
        <v>0.56399999999999995</v>
      </c>
      <c r="C13" s="2">
        <v>0.624</v>
      </c>
      <c r="D13" s="2">
        <v>0.38200000000000001</v>
      </c>
      <c r="E13" s="2">
        <v>0.248</v>
      </c>
      <c r="F13" s="2">
        <v>0.32400000000000001</v>
      </c>
      <c r="H13" s="2">
        <f t="shared" si="0"/>
        <v>0.4284</v>
      </c>
      <c r="I13" s="2">
        <f t="shared" si="1"/>
        <v>0.38200000000000001</v>
      </c>
      <c r="J13" s="2">
        <f t="shared" si="2"/>
        <v>0.15987745306953052</v>
      </c>
      <c r="K13" s="5">
        <f t="shared" si="3"/>
        <v>0.37319666916323652</v>
      </c>
    </row>
    <row r="14" spans="1:11" x14ac:dyDescent="0.35">
      <c r="A14" t="s">
        <v>59</v>
      </c>
      <c r="B14" s="1">
        <v>0</v>
      </c>
      <c r="C14" s="1">
        <v>2E-3</v>
      </c>
      <c r="D14" s="1">
        <v>7.0000000000000001E-3</v>
      </c>
      <c r="E14" s="1">
        <v>1.0999999999999999E-2</v>
      </c>
      <c r="F14" s="1">
        <v>7.0000000000000001E-3</v>
      </c>
      <c r="H14" s="2">
        <f t="shared" si="0"/>
        <v>5.4000000000000003E-3</v>
      </c>
      <c r="I14" s="2">
        <f t="shared" si="1"/>
        <v>7.0000000000000001E-3</v>
      </c>
      <c r="J14" s="2">
        <f t="shared" si="2"/>
        <v>4.3931765272977596E-3</v>
      </c>
      <c r="K14" s="5">
        <f t="shared" si="3"/>
        <v>0.81355120875884435</v>
      </c>
    </row>
    <row r="15" spans="1:11" ht="16.5" x14ac:dyDescent="0.45">
      <c r="A15" s="28" t="s">
        <v>60</v>
      </c>
      <c r="B15" s="9">
        <v>0.23699999999999999</v>
      </c>
      <c r="C15" s="9">
        <v>0.26300000000000001</v>
      </c>
      <c r="D15" s="9">
        <v>0.16300000000000001</v>
      </c>
      <c r="E15" s="9">
        <v>0.107</v>
      </c>
      <c r="F15" s="9">
        <v>0.13800000000000001</v>
      </c>
      <c r="H15" s="2">
        <f t="shared" si="0"/>
        <v>0.18160000000000001</v>
      </c>
      <c r="I15" s="2">
        <f t="shared" si="1"/>
        <v>0.16300000000000001</v>
      </c>
      <c r="J15" s="2">
        <f t="shared" si="2"/>
        <v>6.615738809838248E-2</v>
      </c>
      <c r="K15" s="5">
        <f t="shared" si="3"/>
        <v>0.36430279789858194</v>
      </c>
    </row>
    <row r="16" spans="1:11" x14ac:dyDescent="0.35">
      <c r="A16" s="11" t="s">
        <v>12</v>
      </c>
      <c r="B16" s="9">
        <f>SUM(B2:B14)-B15</f>
        <v>99.126603863145704</v>
      </c>
      <c r="C16" s="9">
        <f>SUM(C2:C14)-C15</f>
        <v>99.415832949687598</v>
      </c>
      <c r="D16" s="9">
        <f>SUM(D2:D14)-D15</f>
        <v>99.704344952318323</v>
      </c>
      <c r="E16" s="9">
        <f>SUM(E2:E14)-E15</f>
        <v>99.177950845688628</v>
      </c>
      <c r="F16" s="9">
        <f>SUM(F2:F14)-F15</f>
        <v>99.785504882547215</v>
      </c>
    </row>
    <row r="17" spans="1:7" x14ac:dyDescent="0.35">
      <c r="A17" s="22" t="s">
        <v>65</v>
      </c>
      <c r="B17" s="2">
        <v>9.7328827230279273</v>
      </c>
      <c r="C17" s="2">
        <v>10.877802183802137</v>
      </c>
      <c r="D17" s="2">
        <v>9.7103712436738352</v>
      </c>
      <c r="E17" s="2">
        <v>10.38035776202849</v>
      </c>
      <c r="F17" s="2">
        <v>9.7951063300444225</v>
      </c>
    </row>
    <row r="19" spans="1:7" x14ac:dyDescent="0.35">
      <c r="A19" s="11" t="s">
        <v>61</v>
      </c>
      <c r="G19" s="3" t="s">
        <v>62</v>
      </c>
    </row>
    <row r="20" spans="1:7" x14ac:dyDescent="0.35">
      <c r="A20" s="15" t="s">
        <v>32</v>
      </c>
      <c r="B20" s="16">
        <v>0.80989474853759202</v>
      </c>
      <c r="C20" s="23">
        <v>0.84845571614358073</v>
      </c>
      <c r="D20" s="23">
        <v>0.83743378318811368</v>
      </c>
      <c r="E20" s="16">
        <v>0.79595202611547788</v>
      </c>
      <c r="F20" s="23">
        <v>0.81346220936268154</v>
      </c>
      <c r="G20" s="16">
        <f>AVERAGE(B20:F20)</f>
        <v>0.82103969666948928</v>
      </c>
    </row>
    <row r="21" spans="1:7" x14ac:dyDescent="0.35">
      <c r="A21" s="17" t="s">
        <v>28</v>
      </c>
      <c r="B21" s="18">
        <v>5.5116134153972429E-2</v>
      </c>
      <c r="C21" s="24">
        <v>6.1796995074136753E-2</v>
      </c>
      <c r="D21" s="24">
        <v>9.7476216109314784E-2</v>
      </c>
      <c r="E21" s="18">
        <v>4.2267948102915551E-2</v>
      </c>
      <c r="F21" s="24">
        <v>5.7911261237471298E-2</v>
      </c>
      <c r="G21" s="1">
        <f t="shared" ref="G21:G31" si="4">AVERAGE(B21:F21)</f>
        <v>6.2913710935562167E-2</v>
      </c>
    </row>
    <row r="22" spans="1:7" x14ac:dyDescent="0.35">
      <c r="A22" s="17" t="s">
        <v>31</v>
      </c>
      <c r="B22" s="1">
        <v>0</v>
      </c>
      <c r="C22" s="25">
        <v>0</v>
      </c>
      <c r="D22" s="25">
        <v>2.1582892404686341E-4</v>
      </c>
      <c r="E22" s="1">
        <v>0</v>
      </c>
      <c r="F22" s="25">
        <v>0</v>
      </c>
      <c r="G22" s="1">
        <f t="shared" si="4"/>
        <v>4.3165784809372679E-5</v>
      </c>
    </row>
    <row r="23" spans="1:7" x14ac:dyDescent="0.35">
      <c r="A23" s="22" t="s">
        <v>50</v>
      </c>
      <c r="B23" s="1">
        <v>3.8067097826240286E-2</v>
      </c>
      <c r="C23" s="25">
        <v>3.5682124047939467E-2</v>
      </c>
      <c r="D23" s="25">
        <v>3.9452753448200407E-2</v>
      </c>
      <c r="E23" s="1">
        <v>3.5078195669294071E-2</v>
      </c>
      <c r="F23" s="25">
        <v>3.7991890309864849E-2</v>
      </c>
      <c r="G23" s="1">
        <f t="shared" si="4"/>
        <v>3.7254412260307818E-2</v>
      </c>
    </row>
    <row r="24" spans="1:7" x14ac:dyDescent="0.35">
      <c r="A24" s="17" t="s">
        <v>29</v>
      </c>
      <c r="B24" s="1">
        <v>6.3818647942379375E-2</v>
      </c>
      <c r="C24" s="25">
        <v>6.6138206999272156E-2</v>
      </c>
      <c r="D24" s="25">
        <v>6.5666387999449599E-2</v>
      </c>
      <c r="E24" s="1">
        <v>3.5290557236172589E-2</v>
      </c>
      <c r="F24" s="25">
        <v>3.8142282072613443E-2</v>
      </c>
      <c r="G24" s="1">
        <f t="shared" si="4"/>
        <v>5.3811216449977439E-2</v>
      </c>
    </row>
    <row r="25" spans="1:7" x14ac:dyDescent="0.35">
      <c r="A25" s="17" t="s">
        <v>30</v>
      </c>
      <c r="B25" s="1">
        <v>2.5736559982156289E-3</v>
      </c>
      <c r="C25" s="25">
        <v>0</v>
      </c>
      <c r="D25" s="25">
        <v>2.5024857210413066E-3</v>
      </c>
      <c r="E25" s="1">
        <v>7.3633975511750468E-4</v>
      </c>
      <c r="F25" s="25">
        <v>4.4019965154769233E-3</v>
      </c>
      <c r="G25" s="1">
        <f t="shared" si="4"/>
        <v>2.0428955979702726E-3</v>
      </c>
    </row>
    <row r="26" spans="1:7" x14ac:dyDescent="0.35">
      <c r="A26" s="15" t="s">
        <v>33</v>
      </c>
      <c r="B26" s="16">
        <v>2.7455200101742592</v>
      </c>
      <c r="C26" s="23">
        <v>2.7582760087936431</v>
      </c>
      <c r="D26" s="23">
        <v>2.7344641019808762</v>
      </c>
      <c r="E26" s="16">
        <v>2.9170574638695599</v>
      </c>
      <c r="F26" s="23">
        <v>2.868458165945011</v>
      </c>
      <c r="G26" s="16">
        <f t="shared" si="4"/>
        <v>2.80475515015267</v>
      </c>
    </row>
    <row r="27" spans="1:7" x14ac:dyDescent="0.35">
      <c r="A27" s="17" t="s">
        <v>34</v>
      </c>
      <c r="B27" s="1">
        <v>0.19707525004184406</v>
      </c>
      <c r="C27" s="25">
        <v>0.19872449681790857</v>
      </c>
      <c r="D27" s="25">
        <v>0.18725932605848727</v>
      </c>
      <c r="E27" s="1">
        <v>9.3396795966507795E-2</v>
      </c>
      <c r="F27" s="25">
        <v>0.1188791675142739</v>
      </c>
      <c r="G27" s="1">
        <f t="shared" si="4"/>
        <v>0.15906700727980433</v>
      </c>
    </row>
    <row r="28" spans="1:7" x14ac:dyDescent="0.35">
      <c r="A28" s="15" t="s">
        <v>35</v>
      </c>
      <c r="B28" s="16">
        <v>3.0324444268191719</v>
      </c>
      <c r="C28" s="23">
        <v>3.01022585645629</v>
      </c>
      <c r="D28" s="23">
        <v>3.0237253081485749</v>
      </c>
      <c r="E28" s="16">
        <v>2.9960827459887338</v>
      </c>
      <c r="F28" s="23">
        <v>3.0081910859679151</v>
      </c>
      <c r="G28" s="16">
        <f t="shared" si="4"/>
        <v>3.014133884676137</v>
      </c>
    </row>
    <row r="29" spans="1:7" x14ac:dyDescent="0.35">
      <c r="A29" s="15" t="s">
        <v>63</v>
      </c>
      <c r="B29" s="23">
        <v>1.8507077792484845</v>
      </c>
      <c r="C29" s="23">
        <v>1.8364162497668692</v>
      </c>
      <c r="D29" s="23">
        <v>1.8901449404457453</v>
      </c>
      <c r="E29" s="23">
        <v>1.9328017536781101</v>
      </c>
      <c r="F29" s="23">
        <v>1.9120058790421688</v>
      </c>
      <c r="G29" s="16">
        <f t="shared" si="4"/>
        <v>1.8844153204362759</v>
      </c>
    </row>
    <row r="30" spans="1:7" x14ac:dyDescent="0.35">
      <c r="A30" s="22" t="s">
        <v>64</v>
      </c>
      <c r="B30" s="24">
        <v>0.1204431269345522</v>
      </c>
      <c r="C30" s="24">
        <v>0.13326503391554909</v>
      </c>
      <c r="D30" s="24">
        <v>8.1123602609748074E-2</v>
      </c>
      <c r="E30" s="24">
        <v>5.2450726942006309E-2</v>
      </c>
      <c r="F30" s="24">
        <v>6.8275523124672513E-2</v>
      </c>
      <c r="G30" s="1">
        <f t="shared" si="4"/>
        <v>9.1111602705305633E-2</v>
      </c>
    </row>
    <row r="31" spans="1:7" x14ac:dyDescent="0.35">
      <c r="A31" s="26" t="s">
        <v>59</v>
      </c>
      <c r="B31" s="6"/>
      <c r="C31" s="27">
        <v>2.2890393786188578E-4</v>
      </c>
      <c r="D31" s="27">
        <v>7.966609867640403E-4</v>
      </c>
      <c r="E31" s="27">
        <v>1.2467637307073335E-3</v>
      </c>
      <c r="F31" s="27">
        <v>7.9051426267719258E-4</v>
      </c>
      <c r="G31" s="8">
        <f t="shared" si="4"/>
        <v>7.6571072950261301E-4</v>
      </c>
    </row>
    <row r="34" spans="2:6" x14ac:dyDescent="0.35">
      <c r="B34" s="2"/>
      <c r="C34" s="2"/>
      <c r="D34" s="2"/>
      <c r="E34" s="2"/>
      <c r="F34" s="2"/>
    </row>
    <row r="35" spans="2:6" x14ac:dyDescent="0.35">
      <c r="B35" s="2"/>
      <c r="C35" s="2"/>
      <c r="D35" s="2"/>
      <c r="E35" s="2"/>
      <c r="F35" s="2"/>
    </row>
    <row r="36" spans="2:6" x14ac:dyDescent="0.35">
      <c r="B36" s="2"/>
      <c r="C36" s="2"/>
      <c r="D36" s="2"/>
      <c r="E36" s="2"/>
      <c r="F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spodumene</vt:lpstr>
      <vt:lpstr>albite</vt:lpstr>
      <vt:lpstr>K-feldspar</vt:lpstr>
      <vt:lpstr>muscovite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Lamy_Morissette Claude</dc:creator>
  <cp:lastModifiedBy>Lamy_Morissette Claude</cp:lastModifiedBy>
  <dcterms:created xsi:type="dcterms:W3CDTF">2021-10-06T15:30:01Z</dcterms:created>
  <dcterms:modified xsi:type="dcterms:W3CDTF">2022-04-24T22:37:38Z</dcterms:modified>
</cp:coreProperties>
</file>