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martins\Documents\00_TMartins\02-MGS\2022\Wekusko Micas_Can Min paper\Tables\"/>
    </mc:Choice>
  </mc:AlternateContent>
  <bookViews>
    <workbookView xWindow="-108" yWindow="-108" windowWidth="23256" windowHeight="12576"/>
  </bookViews>
  <sheets>
    <sheet name="Crystallization Models" sheetId="7" r:id="rId1"/>
    <sheet name="Plotting" sheetId="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7" l="1"/>
  <c r="J23" i="7" l="1"/>
  <c r="L81" i="7" l="1"/>
  <c r="I86" i="7"/>
  <c r="E80" i="7"/>
  <c r="F80" i="7"/>
  <c r="G80" i="7"/>
  <c r="E81" i="7"/>
  <c r="F81" i="7"/>
  <c r="G81" i="7"/>
  <c r="E82" i="7"/>
  <c r="F82" i="7"/>
  <c r="G82" i="7"/>
  <c r="E83" i="7"/>
  <c r="F83" i="7"/>
  <c r="G83" i="7"/>
  <c r="E84" i="7"/>
  <c r="F84" i="7"/>
  <c r="G84" i="7"/>
  <c r="E85" i="7"/>
  <c r="F85" i="7"/>
  <c r="G85" i="7"/>
  <c r="E86" i="7"/>
  <c r="F86" i="7"/>
  <c r="G86" i="7"/>
  <c r="E87" i="7"/>
  <c r="F87" i="7"/>
  <c r="G87" i="7"/>
  <c r="E88" i="7"/>
  <c r="F88" i="7"/>
  <c r="G88" i="7"/>
  <c r="E89" i="7"/>
  <c r="F89" i="7"/>
  <c r="G89" i="7"/>
  <c r="E90" i="7"/>
  <c r="F90" i="7"/>
  <c r="G90" i="7"/>
  <c r="E91" i="7"/>
  <c r="F91" i="7"/>
  <c r="G91" i="7"/>
  <c r="E92" i="7"/>
  <c r="F92" i="7"/>
  <c r="G92" i="7"/>
  <c r="G79" i="7"/>
  <c r="F79" i="7"/>
  <c r="B59" i="7" l="1"/>
  <c r="J77" i="7" l="1"/>
  <c r="I77" i="7"/>
  <c r="H77" i="7"/>
  <c r="J59" i="7"/>
  <c r="J67" i="7" s="1"/>
  <c r="M67" i="7" s="1"/>
  <c r="I59" i="7"/>
  <c r="I62" i="7" s="1"/>
  <c r="L62" i="7" s="1"/>
  <c r="H59" i="7"/>
  <c r="H63" i="7" s="1"/>
  <c r="K63" i="7" s="1"/>
  <c r="J41" i="7"/>
  <c r="J43" i="7" s="1"/>
  <c r="M43" i="7" s="1"/>
  <c r="I41" i="7"/>
  <c r="I47" i="7" s="1"/>
  <c r="L47" i="7" s="1"/>
  <c r="H41" i="7"/>
  <c r="H50" i="7" s="1"/>
  <c r="K50" i="7" s="1"/>
  <c r="AD32" i="7" s="1"/>
  <c r="J37" i="7"/>
  <c r="M37" i="7" s="1"/>
  <c r="AC37" i="7" s="1"/>
  <c r="I23" i="7"/>
  <c r="I36" i="7" s="1"/>
  <c r="L36" i="7" s="1"/>
  <c r="AB36" i="7" s="1"/>
  <c r="H23" i="7"/>
  <c r="H35" i="7" s="1"/>
  <c r="K35" i="7" s="1"/>
  <c r="AA35" i="7" s="1"/>
  <c r="D77" i="7"/>
  <c r="D81" i="7" s="1"/>
  <c r="C77" i="7"/>
  <c r="C81" i="7" s="1"/>
  <c r="B77" i="7"/>
  <c r="B81" i="7" s="1"/>
  <c r="D59" i="7"/>
  <c r="D73" i="7" s="1"/>
  <c r="G73" i="7" s="1"/>
  <c r="C59" i="7"/>
  <c r="C67" i="7" s="1"/>
  <c r="F67" i="7" s="1"/>
  <c r="B61" i="7"/>
  <c r="E61" i="7" s="1"/>
  <c r="D23" i="7"/>
  <c r="D35" i="7" s="1"/>
  <c r="G35" i="7" s="1"/>
  <c r="T35" i="7" s="1"/>
  <c r="C23" i="7"/>
  <c r="C38" i="7" s="1"/>
  <c r="F38" i="7" s="1"/>
  <c r="S38" i="7" s="1"/>
  <c r="B23" i="7"/>
  <c r="B25" i="7" s="1"/>
  <c r="D41" i="7"/>
  <c r="D51" i="7" s="1"/>
  <c r="G51" i="7" s="1"/>
  <c r="C41" i="7"/>
  <c r="C54" i="7" s="1"/>
  <c r="F54" i="7" s="1"/>
  <c r="B41" i="7"/>
  <c r="B55" i="7" s="1"/>
  <c r="E55" i="7" s="1"/>
  <c r="U37" i="7" s="1"/>
  <c r="J90" i="7"/>
  <c r="M90" i="7" s="1"/>
  <c r="I89" i="7"/>
  <c r="L89" i="7" s="1"/>
  <c r="H83" i="7"/>
  <c r="K83" i="7" s="1"/>
  <c r="AB379" i="5"/>
  <c r="AC379" i="5"/>
  <c r="AB380" i="5"/>
  <c r="AC380" i="5"/>
  <c r="AB381" i="5"/>
  <c r="AC381" i="5"/>
  <c r="AB382" i="5"/>
  <c r="AC382" i="5"/>
  <c r="AB383" i="5"/>
  <c r="AC383" i="5"/>
  <c r="AB384" i="5"/>
  <c r="AC384" i="5"/>
  <c r="AB385" i="5"/>
  <c r="AC385" i="5"/>
  <c r="AB386" i="5"/>
  <c r="AC386" i="5"/>
  <c r="AB387" i="5"/>
  <c r="AC387" i="5"/>
  <c r="AB388" i="5"/>
  <c r="AC388" i="5"/>
  <c r="AB389" i="5"/>
  <c r="AC389" i="5"/>
  <c r="AB390" i="5"/>
  <c r="AC390" i="5"/>
  <c r="AB391" i="5"/>
  <c r="AC391" i="5"/>
  <c r="AB392" i="5"/>
  <c r="AC392" i="5"/>
  <c r="AB393" i="5"/>
  <c r="AC393" i="5"/>
  <c r="AB394" i="5"/>
  <c r="AC394" i="5"/>
  <c r="AB395" i="5"/>
  <c r="AC395" i="5"/>
  <c r="AB396" i="5"/>
  <c r="AC396" i="5"/>
  <c r="AB397" i="5"/>
  <c r="AC397" i="5"/>
  <c r="AB398" i="5"/>
  <c r="AC398" i="5"/>
  <c r="AB399" i="5"/>
  <c r="AC399" i="5"/>
  <c r="AB400" i="5"/>
  <c r="AC400" i="5"/>
  <c r="AB401" i="5"/>
  <c r="AC401" i="5"/>
  <c r="AB402" i="5"/>
  <c r="AC402" i="5"/>
  <c r="AB403" i="5"/>
  <c r="AC403" i="5"/>
  <c r="AB404" i="5"/>
  <c r="AC404" i="5"/>
  <c r="AB405" i="5"/>
  <c r="AC405" i="5"/>
  <c r="AB406" i="5"/>
  <c r="AC406" i="5"/>
  <c r="AB407" i="5"/>
  <c r="AC407" i="5"/>
  <c r="AB408" i="5"/>
  <c r="AC408" i="5"/>
  <c r="AB409" i="5"/>
  <c r="AC409" i="5"/>
  <c r="AB410" i="5"/>
  <c r="AC410" i="5"/>
  <c r="AB411" i="5"/>
  <c r="AC411" i="5"/>
  <c r="AB412" i="5"/>
  <c r="AC412" i="5"/>
  <c r="AB413" i="5"/>
  <c r="AC413" i="5"/>
  <c r="AB414" i="5"/>
  <c r="AC414" i="5"/>
  <c r="AB415" i="5"/>
  <c r="AC415" i="5"/>
  <c r="AB416" i="5"/>
  <c r="AC416" i="5"/>
  <c r="AB417" i="5"/>
  <c r="AC417" i="5"/>
  <c r="AB418" i="5"/>
  <c r="AC418" i="5"/>
  <c r="AB419" i="5"/>
  <c r="AC419" i="5"/>
  <c r="AB420" i="5"/>
  <c r="AC420" i="5"/>
  <c r="AB421" i="5"/>
  <c r="AC421" i="5"/>
  <c r="AB3" i="5"/>
  <c r="AC3" i="5"/>
  <c r="AB4" i="5"/>
  <c r="AC4" i="5"/>
  <c r="AB5" i="5"/>
  <c r="AC5" i="5"/>
  <c r="AB6" i="5"/>
  <c r="AC6" i="5"/>
  <c r="AB7" i="5"/>
  <c r="AC7" i="5"/>
  <c r="AB8" i="5"/>
  <c r="AC8" i="5"/>
  <c r="AB9" i="5"/>
  <c r="AC9" i="5"/>
  <c r="AB10" i="5"/>
  <c r="AC10" i="5"/>
  <c r="AB11" i="5"/>
  <c r="AC11" i="5"/>
  <c r="AB12" i="5"/>
  <c r="AC12" i="5"/>
  <c r="AB13" i="5"/>
  <c r="AC13" i="5"/>
  <c r="AB14" i="5"/>
  <c r="AC14" i="5"/>
  <c r="AB15" i="5"/>
  <c r="AC15" i="5"/>
  <c r="AB16" i="5"/>
  <c r="AC16" i="5"/>
  <c r="AB17" i="5"/>
  <c r="AC17" i="5"/>
  <c r="AB18" i="5"/>
  <c r="AC18" i="5"/>
  <c r="AB19" i="5"/>
  <c r="AC19" i="5"/>
  <c r="AB20" i="5"/>
  <c r="AC20" i="5"/>
  <c r="AB21" i="5"/>
  <c r="AC21" i="5"/>
  <c r="AB22" i="5"/>
  <c r="AC22" i="5"/>
  <c r="AB23" i="5"/>
  <c r="AC23" i="5"/>
  <c r="AB24" i="5"/>
  <c r="AC24" i="5"/>
  <c r="AB25" i="5"/>
  <c r="AC25" i="5"/>
  <c r="AB26" i="5"/>
  <c r="AC26" i="5"/>
  <c r="AB27" i="5"/>
  <c r="AC27" i="5"/>
  <c r="AB28" i="5"/>
  <c r="AC28" i="5"/>
  <c r="AB29" i="5"/>
  <c r="AC29" i="5"/>
  <c r="AB30" i="5"/>
  <c r="AC30" i="5"/>
  <c r="AB31" i="5"/>
  <c r="AC31" i="5"/>
  <c r="AB32" i="5"/>
  <c r="AC32" i="5"/>
  <c r="AB33" i="5"/>
  <c r="AC33" i="5"/>
  <c r="AB34" i="5"/>
  <c r="AC34" i="5"/>
  <c r="AB35" i="5"/>
  <c r="AC35" i="5"/>
  <c r="AB36" i="5"/>
  <c r="AC36" i="5"/>
  <c r="AB37" i="5"/>
  <c r="AC37" i="5"/>
  <c r="AB38" i="5"/>
  <c r="AC38" i="5"/>
  <c r="AB39" i="5"/>
  <c r="AC39" i="5"/>
  <c r="AB40" i="5"/>
  <c r="AC40" i="5"/>
  <c r="AB41" i="5"/>
  <c r="AC41" i="5"/>
  <c r="AB42" i="5"/>
  <c r="AC42" i="5"/>
  <c r="AB43" i="5"/>
  <c r="AC43" i="5"/>
  <c r="AB44" i="5"/>
  <c r="AC44" i="5"/>
  <c r="AB45" i="5"/>
  <c r="AC45" i="5"/>
  <c r="AB46" i="5"/>
  <c r="AC46" i="5"/>
  <c r="AB47" i="5"/>
  <c r="AC47" i="5"/>
  <c r="AB48" i="5"/>
  <c r="AC48" i="5"/>
  <c r="AB49" i="5"/>
  <c r="AC49" i="5"/>
  <c r="AB50" i="5"/>
  <c r="AC50" i="5"/>
  <c r="AB51" i="5"/>
  <c r="AC51" i="5"/>
  <c r="AB52" i="5"/>
  <c r="AC52" i="5"/>
  <c r="AB53" i="5"/>
  <c r="AC53" i="5"/>
  <c r="AB54" i="5"/>
  <c r="AC54" i="5"/>
  <c r="AB55" i="5"/>
  <c r="AC55" i="5"/>
  <c r="AB56" i="5"/>
  <c r="AC56" i="5"/>
  <c r="AB57" i="5"/>
  <c r="AC57" i="5"/>
  <c r="AB58" i="5"/>
  <c r="AC58" i="5"/>
  <c r="AB59" i="5"/>
  <c r="AC59" i="5"/>
  <c r="AB60" i="5"/>
  <c r="AC60" i="5"/>
  <c r="AB61" i="5"/>
  <c r="AC61" i="5"/>
  <c r="AB62" i="5"/>
  <c r="AC62" i="5"/>
  <c r="AB63" i="5"/>
  <c r="AC63" i="5"/>
  <c r="AB64" i="5"/>
  <c r="AC64" i="5"/>
  <c r="AB65" i="5"/>
  <c r="AC65" i="5"/>
  <c r="AB66" i="5"/>
  <c r="AC66" i="5"/>
  <c r="AB67" i="5"/>
  <c r="AC67" i="5"/>
  <c r="AB68" i="5"/>
  <c r="AC68" i="5"/>
  <c r="AB69" i="5"/>
  <c r="AC69" i="5"/>
  <c r="AB70" i="5"/>
  <c r="AC70" i="5"/>
  <c r="AB71" i="5"/>
  <c r="AC71" i="5"/>
  <c r="AB72" i="5"/>
  <c r="AC72" i="5"/>
  <c r="AB73" i="5"/>
  <c r="AC73" i="5"/>
  <c r="AB74" i="5"/>
  <c r="AC74" i="5"/>
  <c r="AB75" i="5"/>
  <c r="AC75" i="5"/>
  <c r="AB76" i="5"/>
  <c r="AC76" i="5"/>
  <c r="AB77" i="5"/>
  <c r="AC77" i="5"/>
  <c r="AB78" i="5"/>
  <c r="AC78" i="5"/>
  <c r="AB79" i="5"/>
  <c r="AC79" i="5"/>
  <c r="AB80" i="5"/>
  <c r="AC80" i="5"/>
  <c r="AB81" i="5"/>
  <c r="AC81" i="5"/>
  <c r="AB82" i="5"/>
  <c r="AC82" i="5"/>
  <c r="AB83" i="5"/>
  <c r="AC83" i="5"/>
  <c r="AB84" i="5"/>
  <c r="AC84" i="5"/>
  <c r="AB85" i="5"/>
  <c r="AC85" i="5"/>
  <c r="AB86" i="5"/>
  <c r="AC86" i="5"/>
  <c r="AB87" i="5"/>
  <c r="AC87" i="5"/>
  <c r="AB88" i="5"/>
  <c r="AC88" i="5"/>
  <c r="AB89" i="5"/>
  <c r="AC89" i="5"/>
  <c r="AB90" i="5"/>
  <c r="AC90" i="5"/>
  <c r="AB91" i="5"/>
  <c r="AC91" i="5"/>
  <c r="AB92" i="5"/>
  <c r="AC92" i="5"/>
  <c r="AB93" i="5"/>
  <c r="AC93" i="5"/>
  <c r="AB94" i="5"/>
  <c r="AC94" i="5"/>
  <c r="AB95" i="5"/>
  <c r="AC95" i="5"/>
  <c r="AB96" i="5"/>
  <c r="AC96" i="5"/>
  <c r="AB97" i="5"/>
  <c r="AC97" i="5"/>
  <c r="AB98" i="5"/>
  <c r="AC98" i="5"/>
  <c r="AB99" i="5"/>
  <c r="AC99" i="5"/>
  <c r="AB100" i="5"/>
  <c r="AC100" i="5"/>
  <c r="AB101" i="5"/>
  <c r="AC101" i="5"/>
  <c r="AB102" i="5"/>
  <c r="AC102" i="5"/>
  <c r="AB103" i="5"/>
  <c r="AC103" i="5"/>
  <c r="AB104" i="5"/>
  <c r="AC104" i="5"/>
  <c r="AB105" i="5"/>
  <c r="AC105" i="5"/>
  <c r="AB106" i="5"/>
  <c r="AC106" i="5"/>
  <c r="AB107" i="5"/>
  <c r="AC107" i="5"/>
  <c r="AB108" i="5"/>
  <c r="AC108" i="5"/>
  <c r="AB109" i="5"/>
  <c r="AC109" i="5"/>
  <c r="AB110" i="5"/>
  <c r="AC110" i="5"/>
  <c r="AB111" i="5"/>
  <c r="AC111" i="5"/>
  <c r="AB112" i="5"/>
  <c r="AC112" i="5"/>
  <c r="AB113" i="5"/>
  <c r="AC113" i="5"/>
  <c r="AB114" i="5"/>
  <c r="AC114" i="5"/>
  <c r="AB115" i="5"/>
  <c r="AC115" i="5"/>
  <c r="AB116" i="5"/>
  <c r="AC116" i="5"/>
  <c r="AB117" i="5"/>
  <c r="AC117" i="5"/>
  <c r="AB118" i="5"/>
  <c r="AC118" i="5"/>
  <c r="AB119" i="5"/>
  <c r="AC119" i="5"/>
  <c r="AB120" i="5"/>
  <c r="AC120" i="5"/>
  <c r="AB121" i="5"/>
  <c r="AC121" i="5"/>
  <c r="AB122" i="5"/>
  <c r="AC122" i="5"/>
  <c r="AB123" i="5"/>
  <c r="AC123" i="5"/>
  <c r="AB124" i="5"/>
  <c r="AC124" i="5"/>
  <c r="AB125" i="5"/>
  <c r="AC125" i="5"/>
  <c r="AB126" i="5"/>
  <c r="AC126" i="5"/>
  <c r="AB127" i="5"/>
  <c r="AC127" i="5"/>
  <c r="AB128" i="5"/>
  <c r="AC128" i="5"/>
  <c r="AB129" i="5"/>
  <c r="AC129" i="5"/>
  <c r="AB130" i="5"/>
  <c r="AC130" i="5"/>
  <c r="AB131" i="5"/>
  <c r="AC131" i="5"/>
  <c r="AB132" i="5"/>
  <c r="AC132" i="5"/>
  <c r="AB133" i="5"/>
  <c r="AC133" i="5"/>
  <c r="AB134" i="5"/>
  <c r="AC134" i="5"/>
  <c r="AB135" i="5"/>
  <c r="AC135" i="5"/>
  <c r="AB136" i="5"/>
  <c r="AC136" i="5"/>
  <c r="AB137" i="5"/>
  <c r="AC137" i="5"/>
  <c r="AB138" i="5"/>
  <c r="AC138" i="5"/>
  <c r="AB139" i="5"/>
  <c r="AC139" i="5"/>
  <c r="AB140" i="5"/>
  <c r="AC140" i="5"/>
  <c r="AB141" i="5"/>
  <c r="AC141" i="5"/>
  <c r="AB142" i="5"/>
  <c r="AC142" i="5"/>
  <c r="AB143" i="5"/>
  <c r="AC143" i="5"/>
  <c r="AB144" i="5"/>
  <c r="AC144" i="5"/>
  <c r="AB145" i="5"/>
  <c r="AC145" i="5"/>
  <c r="AB146" i="5"/>
  <c r="AC146" i="5"/>
  <c r="AB147" i="5"/>
  <c r="AC147" i="5"/>
  <c r="AB148" i="5"/>
  <c r="AC148" i="5"/>
  <c r="AB149" i="5"/>
  <c r="AC149" i="5"/>
  <c r="AB150" i="5"/>
  <c r="AC150" i="5"/>
  <c r="AB151" i="5"/>
  <c r="AC151" i="5"/>
  <c r="AB152" i="5"/>
  <c r="AC152" i="5"/>
  <c r="AB153" i="5"/>
  <c r="AC153" i="5"/>
  <c r="AB154" i="5"/>
  <c r="AC154" i="5"/>
  <c r="AB155" i="5"/>
  <c r="AC155" i="5"/>
  <c r="AB156" i="5"/>
  <c r="AC156" i="5"/>
  <c r="AB157" i="5"/>
  <c r="AC157" i="5"/>
  <c r="AB158" i="5"/>
  <c r="AC158" i="5"/>
  <c r="AB159" i="5"/>
  <c r="AC159" i="5"/>
  <c r="AB160" i="5"/>
  <c r="AC160" i="5"/>
  <c r="AB161" i="5"/>
  <c r="AC161" i="5"/>
  <c r="AB162" i="5"/>
  <c r="AC162" i="5"/>
  <c r="AB163" i="5"/>
  <c r="AC163" i="5"/>
  <c r="AB164" i="5"/>
  <c r="AC164" i="5"/>
  <c r="AB165" i="5"/>
  <c r="AC165" i="5"/>
  <c r="AB166" i="5"/>
  <c r="AC166" i="5"/>
  <c r="AB167" i="5"/>
  <c r="AC167" i="5"/>
  <c r="AB168" i="5"/>
  <c r="AC168" i="5"/>
  <c r="AB169" i="5"/>
  <c r="AC169" i="5"/>
  <c r="AB170" i="5"/>
  <c r="AC170" i="5"/>
  <c r="AB171" i="5"/>
  <c r="AC171" i="5"/>
  <c r="AB172" i="5"/>
  <c r="AC172" i="5"/>
  <c r="AB173" i="5"/>
  <c r="AC173" i="5"/>
  <c r="AB174" i="5"/>
  <c r="AC174" i="5"/>
  <c r="AB175" i="5"/>
  <c r="AC175" i="5"/>
  <c r="AB176" i="5"/>
  <c r="AC176" i="5"/>
  <c r="AB177" i="5"/>
  <c r="AC177" i="5"/>
  <c r="AB178" i="5"/>
  <c r="AC178" i="5"/>
  <c r="AB179" i="5"/>
  <c r="AC179" i="5"/>
  <c r="AB180" i="5"/>
  <c r="AC180" i="5"/>
  <c r="AB181" i="5"/>
  <c r="AC181" i="5"/>
  <c r="AB182" i="5"/>
  <c r="AC182" i="5"/>
  <c r="AB183" i="5"/>
  <c r="AC183" i="5"/>
  <c r="AB184" i="5"/>
  <c r="AC184" i="5"/>
  <c r="AB185" i="5"/>
  <c r="AC185" i="5"/>
  <c r="AB186" i="5"/>
  <c r="AC186" i="5"/>
  <c r="AB187" i="5"/>
  <c r="AC187" i="5"/>
  <c r="AB188" i="5"/>
  <c r="AC188" i="5"/>
  <c r="AB189" i="5"/>
  <c r="AC189" i="5"/>
  <c r="AB190" i="5"/>
  <c r="AC190" i="5"/>
  <c r="AB191" i="5"/>
  <c r="AC191" i="5"/>
  <c r="AB192" i="5"/>
  <c r="AC192" i="5"/>
  <c r="AB193" i="5"/>
  <c r="AC193" i="5"/>
  <c r="AB194" i="5"/>
  <c r="AC194" i="5"/>
  <c r="AB195" i="5"/>
  <c r="AC195" i="5"/>
  <c r="AB196" i="5"/>
  <c r="AC196" i="5"/>
  <c r="AB197" i="5"/>
  <c r="AC197" i="5"/>
  <c r="AB198" i="5"/>
  <c r="AC198" i="5"/>
  <c r="AB199" i="5"/>
  <c r="AC199" i="5"/>
  <c r="AB200" i="5"/>
  <c r="AC200" i="5"/>
  <c r="AB201" i="5"/>
  <c r="AC201" i="5"/>
  <c r="AB202" i="5"/>
  <c r="AC202" i="5"/>
  <c r="AB203" i="5"/>
  <c r="AC203" i="5"/>
  <c r="AB204" i="5"/>
  <c r="AC204" i="5"/>
  <c r="AB205" i="5"/>
  <c r="AC205" i="5"/>
  <c r="AB206" i="5"/>
  <c r="AC206" i="5"/>
  <c r="AB207" i="5"/>
  <c r="AC207" i="5"/>
  <c r="AB208" i="5"/>
  <c r="AC208" i="5"/>
  <c r="AB209" i="5"/>
  <c r="AC209" i="5"/>
  <c r="AB210" i="5"/>
  <c r="AC210" i="5"/>
  <c r="AB211" i="5"/>
  <c r="AC211" i="5"/>
  <c r="AB212" i="5"/>
  <c r="AC212" i="5"/>
  <c r="AB213" i="5"/>
  <c r="AC213" i="5"/>
  <c r="AB214" i="5"/>
  <c r="AC214" i="5"/>
  <c r="AB215" i="5"/>
  <c r="AC215" i="5"/>
  <c r="AB216" i="5"/>
  <c r="AC216" i="5"/>
  <c r="AB217" i="5"/>
  <c r="AC217" i="5"/>
  <c r="AB218" i="5"/>
  <c r="AC218" i="5"/>
  <c r="AB219" i="5"/>
  <c r="AC219" i="5"/>
  <c r="AB220" i="5"/>
  <c r="AC220" i="5"/>
  <c r="AB221" i="5"/>
  <c r="AC221" i="5"/>
  <c r="AB222" i="5"/>
  <c r="AC222" i="5"/>
  <c r="AB223" i="5"/>
  <c r="AC223" i="5"/>
  <c r="AB224" i="5"/>
  <c r="AC224" i="5"/>
  <c r="AB225" i="5"/>
  <c r="AC225" i="5"/>
  <c r="AB226" i="5"/>
  <c r="AC226" i="5"/>
  <c r="AB227" i="5"/>
  <c r="AC227" i="5"/>
  <c r="AB228" i="5"/>
  <c r="AC228" i="5"/>
  <c r="AB229" i="5"/>
  <c r="AC229" i="5"/>
  <c r="AB230" i="5"/>
  <c r="AC230" i="5"/>
  <c r="AB231" i="5"/>
  <c r="AC231" i="5"/>
  <c r="AB232" i="5"/>
  <c r="AC232" i="5"/>
  <c r="AB233" i="5"/>
  <c r="AC233" i="5"/>
  <c r="AB234" i="5"/>
  <c r="AC234" i="5"/>
  <c r="AB235" i="5"/>
  <c r="AC235" i="5"/>
  <c r="AB236" i="5"/>
  <c r="AC236" i="5"/>
  <c r="AB237" i="5"/>
  <c r="AC237" i="5"/>
  <c r="AB238" i="5"/>
  <c r="AC238" i="5"/>
  <c r="AB239" i="5"/>
  <c r="AC239" i="5"/>
  <c r="AB240" i="5"/>
  <c r="AC240" i="5"/>
  <c r="AB241" i="5"/>
  <c r="AC241" i="5"/>
  <c r="AB242" i="5"/>
  <c r="AC242" i="5"/>
  <c r="AB243" i="5"/>
  <c r="AC243" i="5"/>
  <c r="AB244" i="5"/>
  <c r="AC244" i="5"/>
  <c r="AB245" i="5"/>
  <c r="AC245" i="5"/>
  <c r="AB246" i="5"/>
  <c r="AC246" i="5"/>
  <c r="AB247" i="5"/>
  <c r="AC247" i="5"/>
  <c r="AB248" i="5"/>
  <c r="AC248" i="5"/>
  <c r="AB249" i="5"/>
  <c r="AC249" i="5"/>
  <c r="AB250" i="5"/>
  <c r="AC250" i="5"/>
  <c r="AB251" i="5"/>
  <c r="AC251" i="5"/>
  <c r="AB252" i="5"/>
  <c r="AC252" i="5"/>
  <c r="AB253" i="5"/>
  <c r="AC253" i="5"/>
  <c r="AB254" i="5"/>
  <c r="AC254" i="5"/>
  <c r="AB255" i="5"/>
  <c r="AC255" i="5"/>
  <c r="AB256" i="5"/>
  <c r="AC256" i="5"/>
  <c r="AB257" i="5"/>
  <c r="AC257" i="5"/>
  <c r="AB258" i="5"/>
  <c r="AC258" i="5"/>
  <c r="AB259" i="5"/>
  <c r="AC259" i="5"/>
  <c r="AB260" i="5"/>
  <c r="AC260" i="5"/>
  <c r="AB261" i="5"/>
  <c r="AC261" i="5"/>
  <c r="AB262" i="5"/>
  <c r="AC262" i="5"/>
  <c r="AB263" i="5"/>
  <c r="AC263" i="5"/>
  <c r="AB264" i="5"/>
  <c r="AC264" i="5"/>
  <c r="AB265" i="5"/>
  <c r="AC265" i="5"/>
  <c r="AB266" i="5"/>
  <c r="AC266" i="5"/>
  <c r="AB267" i="5"/>
  <c r="AC267" i="5"/>
  <c r="AB268" i="5"/>
  <c r="AC268" i="5"/>
  <c r="AB269" i="5"/>
  <c r="AC269" i="5"/>
  <c r="AB270" i="5"/>
  <c r="AC270" i="5"/>
  <c r="AB271" i="5"/>
  <c r="AC271" i="5"/>
  <c r="AB272" i="5"/>
  <c r="AC272" i="5"/>
  <c r="AB273" i="5"/>
  <c r="AC273" i="5"/>
  <c r="AB274" i="5"/>
  <c r="AC274" i="5"/>
  <c r="AB275" i="5"/>
  <c r="AC275" i="5"/>
  <c r="AB276" i="5"/>
  <c r="AC276" i="5"/>
  <c r="AB277" i="5"/>
  <c r="AC277" i="5"/>
  <c r="AB278" i="5"/>
  <c r="AC278" i="5"/>
  <c r="AB279" i="5"/>
  <c r="AC279" i="5"/>
  <c r="AB280" i="5"/>
  <c r="AC280" i="5"/>
  <c r="AB281" i="5"/>
  <c r="AC281" i="5"/>
  <c r="AB282" i="5"/>
  <c r="AC282" i="5"/>
  <c r="AB283" i="5"/>
  <c r="AC283" i="5"/>
  <c r="AB284" i="5"/>
  <c r="AC284" i="5"/>
  <c r="AB285" i="5"/>
  <c r="AC285" i="5"/>
  <c r="AB286" i="5"/>
  <c r="AC286" i="5"/>
  <c r="AB287" i="5"/>
  <c r="AC287" i="5"/>
  <c r="AB288" i="5"/>
  <c r="AC288" i="5"/>
  <c r="AB289" i="5"/>
  <c r="AC289" i="5"/>
  <c r="AB290" i="5"/>
  <c r="AC290" i="5"/>
  <c r="AB291" i="5"/>
  <c r="AC291" i="5"/>
  <c r="AB292" i="5"/>
  <c r="AC292" i="5"/>
  <c r="AB293" i="5"/>
  <c r="AC293" i="5"/>
  <c r="AB294" i="5"/>
  <c r="AC294" i="5"/>
  <c r="AB295" i="5"/>
  <c r="AC295" i="5"/>
  <c r="AB296" i="5"/>
  <c r="AC296" i="5"/>
  <c r="AB297" i="5"/>
  <c r="AC297" i="5"/>
  <c r="AB298" i="5"/>
  <c r="AC298" i="5"/>
  <c r="AB299" i="5"/>
  <c r="AC299" i="5"/>
  <c r="AB300" i="5"/>
  <c r="AC300" i="5"/>
  <c r="AB301" i="5"/>
  <c r="AC301" i="5"/>
  <c r="AB302" i="5"/>
  <c r="AC302" i="5"/>
  <c r="AB303" i="5"/>
  <c r="AC303" i="5"/>
  <c r="AB304" i="5"/>
  <c r="AC304" i="5"/>
  <c r="AB305" i="5"/>
  <c r="AC305" i="5"/>
  <c r="AB306" i="5"/>
  <c r="AC306" i="5"/>
  <c r="AB307" i="5"/>
  <c r="AC307" i="5"/>
  <c r="AB308" i="5"/>
  <c r="AC308" i="5"/>
  <c r="AB309" i="5"/>
  <c r="AC309" i="5"/>
  <c r="AB310" i="5"/>
  <c r="AC310" i="5"/>
  <c r="AB311" i="5"/>
  <c r="AC311" i="5"/>
  <c r="AB312" i="5"/>
  <c r="AC312" i="5"/>
  <c r="AB313" i="5"/>
  <c r="AC313" i="5"/>
  <c r="AB314" i="5"/>
  <c r="AC314" i="5"/>
  <c r="AB315" i="5"/>
  <c r="AC315" i="5"/>
  <c r="AB316" i="5"/>
  <c r="AC316" i="5"/>
  <c r="AB317" i="5"/>
  <c r="AC317" i="5"/>
  <c r="AB318" i="5"/>
  <c r="AC318" i="5"/>
  <c r="AB319" i="5"/>
  <c r="AC319" i="5"/>
  <c r="AB320" i="5"/>
  <c r="AC320" i="5"/>
  <c r="AB321" i="5"/>
  <c r="AC321" i="5"/>
  <c r="AB322" i="5"/>
  <c r="AC322" i="5"/>
  <c r="AB323" i="5"/>
  <c r="AC323" i="5"/>
  <c r="AB324" i="5"/>
  <c r="AC324" i="5"/>
  <c r="AB325" i="5"/>
  <c r="AC325" i="5"/>
  <c r="AB326" i="5"/>
  <c r="AC326" i="5"/>
  <c r="AB327" i="5"/>
  <c r="AC327" i="5"/>
  <c r="AB328" i="5"/>
  <c r="AC328" i="5"/>
  <c r="AB329" i="5"/>
  <c r="AC329" i="5"/>
  <c r="AB330" i="5"/>
  <c r="AC330" i="5"/>
  <c r="AB331" i="5"/>
  <c r="AC331" i="5"/>
  <c r="AB332" i="5"/>
  <c r="AC332" i="5"/>
  <c r="AB333" i="5"/>
  <c r="AC333" i="5"/>
  <c r="AB334" i="5"/>
  <c r="AC334" i="5"/>
  <c r="AB335" i="5"/>
  <c r="AC335" i="5"/>
  <c r="AB336" i="5"/>
  <c r="AC336" i="5"/>
  <c r="AB337" i="5"/>
  <c r="AC337" i="5"/>
  <c r="AB338" i="5"/>
  <c r="AC338" i="5"/>
  <c r="AB339" i="5"/>
  <c r="AC339" i="5"/>
  <c r="AB340" i="5"/>
  <c r="AC340" i="5"/>
  <c r="AB341" i="5"/>
  <c r="AC341" i="5"/>
  <c r="AB342" i="5"/>
  <c r="AC342" i="5"/>
  <c r="AB343" i="5"/>
  <c r="AC343" i="5"/>
  <c r="AB344" i="5"/>
  <c r="AC344" i="5"/>
  <c r="AB345" i="5"/>
  <c r="AC345" i="5"/>
  <c r="AB346" i="5"/>
  <c r="AC346" i="5"/>
  <c r="AB347" i="5"/>
  <c r="AC347" i="5"/>
  <c r="AB348" i="5"/>
  <c r="AC348" i="5"/>
  <c r="AB349" i="5"/>
  <c r="AC349" i="5"/>
  <c r="AB350" i="5"/>
  <c r="AC350" i="5"/>
  <c r="AB351" i="5"/>
  <c r="AC351" i="5"/>
  <c r="AB352" i="5"/>
  <c r="AC352" i="5"/>
  <c r="AB353" i="5"/>
  <c r="AC353" i="5"/>
  <c r="AB354" i="5"/>
  <c r="AC354" i="5"/>
  <c r="AB355" i="5"/>
  <c r="AC355" i="5"/>
  <c r="AB356" i="5"/>
  <c r="AC356" i="5"/>
  <c r="AB357" i="5"/>
  <c r="AC357" i="5"/>
  <c r="AB358" i="5"/>
  <c r="AC358" i="5"/>
  <c r="AB359" i="5"/>
  <c r="AC359" i="5"/>
  <c r="AB360" i="5"/>
  <c r="AC360" i="5"/>
  <c r="AB361" i="5"/>
  <c r="AC361" i="5"/>
  <c r="AB362" i="5"/>
  <c r="AC362" i="5"/>
  <c r="AB363" i="5"/>
  <c r="AC363" i="5"/>
  <c r="AB364" i="5"/>
  <c r="AC364" i="5"/>
  <c r="AB365" i="5"/>
  <c r="AC365" i="5"/>
  <c r="AB366" i="5"/>
  <c r="AC366" i="5"/>
  <c r="AB367" i="5"/>
  <c r="AC367" i="5"/>
  <c r="AB368" i="5"/>
  <c r="AC368" i="5"/>
  <c r="AB369" i="5"/>
  <c r="AC369" i="5"/>
  <c r="AB370" i="5"/>
  <c r="AC370" i="5"/>
  <c r="AB371" i="5"/>
  <c r="AC371" i="5"/>
  <c r="AB372" i="5"/>
  <c r="AC372" i="5"/>
  <c r="AB373" i="5"/>
  <c r="AC373" i="5"/>
  <c r="AB374" i="5"/>
  <c r="AC374" i="5"/>
  <c r="AB375" i="5"/>
  <c r="AC375" i="5"/>
  <c r="AB376" i="5"/>
  <c r="AC376" i="5"/>
  <c r="AB377" i="5"/>
  <c r="AC377" i="5"/>
  <c r="AB378" i="5"/>
  <c r="AC378" i="5"/>
  <c r="AC2" i="5"/>
  <c r="AB2" i="5"/>
  <c r="AA421" i="5"/>
  <c r="Z421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B37" i="7" l="1"/>
  <c r="E37" i="7" s="1"/>
  <c r="R37" i="7" s="1"/>
  <c r="D62" i="7"/>
  <c r="G62" i="7" s="1"/>
  <c r="J83" i="7"/>
  <c r="M83" i="7" s="1"/>
  <c r="H44" i="7"/>
  <c r="K44" i="7" s="1"/>
  <c r="AD26" i="7" s="1"/>
  <c r="H69" i="7"/>
  <c r="K69" i="7" s="1"/>
  <c r="B51" i="7"/>
  <c r="E51" i="7" s="1"/>
  <c r="U33" i="7" s="1"/>
  <c r="J80" i="7"/>
  <c r="M80" i="7" s="1"/>
  <c r="H47" i="7"/>
  <c r="K47" i="7" s="1"/>
  <c r="AD29" i="7" s="1"/>
  <c r="D61" i="7"/>
  <c r="G61" i="7" s="1"/>
  <c r="J81" i="7"/>
  <c r="M81" i="7" s="1"/>
  <c r="I25" i="7"/>
  <c r="L25" i="7" s="1"/>
  <c r="AB25" i="7" s="1"/>
  <c r="I31" i="7"/>
  <c r="L31" i="7" s="1"/>
  <c r="AB31" i="7" s="1"/>
  <c r="B49" i="7"/>
  <c r="E49" i="7" s="1"/>
  <c r="U31" i="7" s="1"/>
  <c r="H53" i="7"/>
  <c r="K53" i="7" s="1"/>
  <c r="AD35" i="7" s="1"/>
  <c r="I68" i="7"/>
  <c r="L68" i="7" s="1"/>
  <c r="B80" i="7"/>
  <c r="D30" i="7"/>
  <c r="G30" i="7" s="1"/>
  <c r="T30" i="7" s="1"/>
  <c r="I35" i="7"/>
  <c r="L35" i="7" s="1"/>
  <c r="AB35" i="7" s="1"/>
  <c r="B43" i="7"/>
  <c r="E43" i="7" s="1"/>
  <c r="U25" i="7" s="1"/>
  <c r="D82" i="7"/>
  <c r="J62" i="7"/>
  <c r="M62" i="7" s="1"/>
  <c r="I69" i="7"/>
  <c r="L69" i="7" s="1"/>
  <c r="D84" i="7"/>
  <c r="I88" i="7"/>
  <c r="L88" i="7" s="1"/>
  <c r="I27" i="7"/>
  <c r="L27" i="7" s="1"/>
  <c r="AB27" i="7" s="1"/>
  <c r="B46" i="7"/>
  <c r="E46" i="7" s="1"/>
  <c r="U28" i="7" s="1"/>
  <c r="J63" i="7"/>
  <c r="M63" i="7" s="1"/>
  <c r="J69" i="7"/>
  <c r="M69" i="7" s="1"/>
  <c r="D34" i="7"/>
  <c r="G34" i="7" s="1"/>
  <c r="T34" i="7" s="1"/>
  <c r="H48" i="7"/>
  <c r="K48" i="7" s="1"/>
  <c r="AD30" i="7" s="1"/>
  <c r="I65" i="7"/>
  <c r="L65" i="7" s="1"/>
  <c r="D26" i="7"/>
  <c r="D45" i="7"/>
  <c r="G45" i="7" s="1"/>
  <c r="W27" i="7" s="1"/>
  <c r="H56" i="7"/>
  <c r="K56" i="7" s="1"/>
  <c r="AD38" i="7" s="1"/>
  <c r="H67" i="7"/>
  <c r="K67" i="7" s="1"/>
  <c r="I71" i="7"/>
  <c r="L71" i="7" s="1"/>
  <c r="I26" i="7"/>
  <c r="L26" i="7" s="1"/>
  <c r="AB26" i="7" s="1"/>
  <c r="I38" i="7"/>
  <c r="L38" i="7" s="1"/>
  <c r="AB38" i="7" s="1"/>
  <c r="H45" i="7"/>
  <c r="K45" i="7" s="1"/>
  <c r="AD27" i="7" s="1"/>
  <c r="I67" i="7"/>
  <c r="L67" i="7" s="1"/>
  <c r="J71" i="7"/>
  <c r="M71" i="7" s="1"/>
  <c r="AE29" i="7"/>
  <c r="I30" i="7"/>
  <c r="L30" i="7" s="1"/>
  <c r="AB30" i="7" s="1"/>
  <c r="B34" i="7"/>
  <c r="E34" i="7" s="1"/>
  <c r="R34" i="7" s="1"/>
  <c r="I50" i="7"/>
  <c r="L50" i="7" s="1"/>
  <c r="H51" i="7"/>
  <c r="K51" i="7" s="1"/>
  <c r="AD33" i="7" s="1"/>
  <c r="H54" i="7"/>
  <c r="K54" i="7" s="1"/>
  <c r="AD36" i="7" s="1"/>
  <c r="I63" i="7"/>
  <c r="L63" i="7" s="1"/>
  <c r="J66" i="7"/>
  <c r="M66" i="7" s="1"/>
  <c r="C69" i="7"/>
  <c r="F69" i="7" s="1"/>
  <c r="H71" i="7"/>
  <c r="K71" i="7" s="1"/>
  <c r="J79" i="7"/>
  <c r="M79" i="7" s="1"/>
  <c r="I80" i="7"/>
  <c r="L80" i="7" s="1"/>
  <c r="I81" i="7"/>
  <c r="C82" i="7"/>
  <c r="I83" i="7"/>
  <c r="L83" i="7" s="1"/>
  <c r="J84" i="7"/>
  <c r="M84" i="7" s="1"/>
  <c r="H85" i="7"/>
  <c r="K85" i="7" s="1"/>
  <c r="H86" i="7"/>
  <c r="K86" i="7" s="1"/>
  <c r="H91" i="7"/>
  <c r="K91" i="7" s="1"/>
  <c r="I92" i="7"/>
  <c r="L92" i="7" s="1"/>
  <c r="I85" i="7"/>
  <c r="L85" i="7" s="1"/>
  <c r="L86" i="7"/>
  <c r="J87" i="7"/>
  <c r="M87" i="7" s="1"/>
  <c r="I91" i="7"/>
  <c r="L91" i="7" s="1"/>
  <c r="J92" i="7"/>
  <c r="M92" i="7" s="1"/>
  <c r="I54" i="7"/>
  <c r="L54" i="7" s="1"/>
  <c r="AE36" i="7" s="1"/>
  <c r="B26" i="7"/>
  <c r="B27" i="7"/>
  <c r="E27" i="7" s="1"/>
  <c r="R27" i="7" s="1"/>
  <c r="B31" i="7"/>
  <c r="E31" i="7" s="1"/>
  <c r="R31" i="7" s="1"/>
  <c r="C44" i="7"/>
  <c r="F44" i="7" s="1"/>
  <c r="V26" i="7" s="1"/>
  <c r="H61" i="7"/>
  <c r="K61" i="7" s="1"/>
  <c r="H64" i="7"/>
  <c r="K64" i="7" s="1"/>
  <c r="J85" i="7"/>
  <c r="M85" i="7" s="1"/>
  <c r="J86" i="7"/>
  <c r="M86" i="7" s="1"/>
  <c r="J91" i="7"/>
  <c r="M91" i="7" s="1"/>
  <c r="H65" i="7"/>
  <c r="K65" i="7" s="1"/>
  <c r="H72" i="7"/>
  <c r="K72" i="7" s="1"/>
  <c r="O23" i="7"/>
  <c r="I43" i="7"/>
  <c r="L43" i="7" s="1"/>
  <c r="AE25" i="7" s="1"/>
  <c r="I44" i="7"/>
  <c r="L44" i="7" s="1"/>
  <c r="AE26" i="7" s="1"/>
  <c r="D68" i="7"/>
  <c r="G68" i="7" s="1"/>
  <c r="D89" i="7"/>
  <c r="H90" i="7"/>
  <c r="K90" i="7" s="1"/>
  <c r="X23" i="7"/>
  <c r="H26" i="7"/>
  <c r="K26" i="7" s="1"/>
  <c r="AA26" i="7" s="1"/>
  <c r="B52" i="7"/>
  <c r="E52" i="7" s="1"/>
  <c r="H62" i="7"/>
  <c r="K62" i="7" s="1"/>
  <c r="H68" i="7"/>
  <c r="K68" i="7" s="1"/>
  <c r="H73" i="7"/>
  <c r="K73" i="7" s="1"/>
  <c r="C84" i="7"/>
  <c r="J89" i="7"/>
  <c r="M89" i="7" s="1"/>
  <c r="Y23" i="7"/>
  <c r="B28" i="7"/>
  <c r="E28" i="7" s="1"/>
  <c r="R28" i="7" s="1"/>
  <c r="B32" i="7"/>
  <c r="E32" i="7" s="1"/>
  <c r="R32" i="7" s="1"/>
  <c r="B36" i="7"/>
  <c r="E36" i="7" s="1"/>
  <c r="R36" i="7" s="1"/>
  <c r="I48" i="7"/>
  <c r="L48" i="7" s="1"/>
  <c r="AE30" i="7" s="1"/>
  <c r="H66" i="7"/>
  <c r="K66" i="7" s="1"/>
  <c r="H70" i="7"/>
  <c r="K70" i="7" s="1"/>
  <c r="H74" i="7"/>
  <c r="K74" i="7" s="1"/>
  <c r="C79" i="7"/>
  <c r="D25" i="7"/>
  <c r="G25" i="7" s="1"/>
  <c r="T25" i="7" s="1"/>
  <c r="D28" i="7"/>
  <c r="G28" i="7" s="1"/>
  <c r="T28" i="7" s="1"/>
  <c r="H30" i="7"/>
  <c r="K30" i="7" s="1"/>
  <c r="AA30" i="7" s="1"/>
  <c r="I33" i="7"/>
  <c r="L33" i="7" s="1"/>
  <c r="AB33" i="7" s="1"/>
  <c r="B54" i="7"/>
  <c r="E54" i="7" s="1"/>
  <c r="U36" i="7" s="1"/>
  <c r="I66" i="7"/>
  <c r="L66" i="7" s="1"/>
  <c r="I70" i="7"/>
  <c r="L70" i="7" s="1"/>
  <c r="I74" i="7"/>
  <c r="L74" i="7" s="1"/>
  <c r="D79" i="7"/>
  <c r="H80" i="7"/>
  <c r="K80" i="7" s="1"/>
  <c r="I84" i="7"/>
  <c r="L84" i="7" s="1"/>
  <c r="J88" i="7"/>
  <c r="M88" i="7" s="1"/>
  <c r="V36" i="7"/>
  <c r="AF25" i="7"/>
  <c r="W33" i="7"/>
  <c r="Z23" i="7"/>
  <c r="J26" i="7"/>
  <c r="M26" i="7" s="1"/>
  <c r="AC26" i="7" s="1"/>
  <c r="C27" i="7"/>
  <c r="F27" i="7" s="1"/>
  <c r="S27" i="7" s="1"/>
  <c r="J34" i="7"/>
  <c r="M34" i="7" s="1"/>
  <c r="AC34" i="7" s="1"/>
  <c r="H37" i="7"/>
  <c r="K37" i="7" s="1"/>
  <c r="AA37" i="7" s="1"/>
  <c r="C53" i="7"/>
  <c r="F53" i="7" s="1"/>
  <c r="H32" i="7"/>
  <c r="K32" i="7" s="1"/>
  <c r="AA32" i="7" s="1"/>
  <c r="E25" i="7"/>
  <c r="R25" i="7" s="1"/>
  <c r="J25" i="7"/>
  <c r="M25" i="7" s="1"/>
  <c r="AC25" i="7" s="1"/>
  <c r="C26" i="7"/>
  <c r="D27" i="7"/>
  <c r="G27" i="7" s="1"/>
  <c r="T27" i="7" s="1"/>
  <c r="H31" i="7"/>
  <c r="K31" i="7" s="1"/>
  <c r="AA31" i="7" s="1"/>
  <c r="I32" i="7"/>
  <c r="L32" i="7" s="1"/>
  <c r="AB32" i="7" s="1"/>
  <c r="B33" i="7"/>
  <c r="E33" i="7" s="1"/>
  <c r="R33" i="7" s="1"/>
  <c r="J33" i="7"/>
  <c r="M33" i="7" s="1"/>
  <c r="AC33" i="7" s="1"/>
  <c r="C34" i="7"/>
  <c r="F34" i="7" s="1"/>
  <c r="S34" i="7" s="1"/>
  <c r="C36" i="7"/>
  <c r="F36" i="7" s="1"/>
  <c r="S36" i="7" s="1"/>
  <c r="I37" i="7"/>
  <c r="L37" i="7" s="1"/>
  <c r="AB37" i="7" s="1"/>
  <c r="I53" i="7"/>
  <c r="L53" i="7" s="1"/>
  <c r="I45" i="7"/>
  <c r="L45" i="7" s="1"/>
  <c r="I56" i="7"/>
  <c r="L56" i="7" s="1"/>
  <c r="C45" i="7"/>
  <c r="F45" i="7" s="1"/>
  <c r="C46" i="7"/>
  <c r="F46" i="7" s="1"/>
  <c r="I51" i="7"/>
  <c r="L51" i="7" s="1"/>
  <c r="C25" i="7"/>
  <c r="F25" i="7" s="1"/>
  <c r="S25" i="7" s="1"/>
  <c r="J32" i="7"/>
  <c r="M32" i="7" s="1"/>
  <c r="AC32" i="7" s="1"/>
  <c r="C33" i="7"/>
  <c r="F33" i="7" s="1"/>
  <c r="S33" i="7" s="1"/>
  <c r="D36" i="7"/>
  <c r="G36" i="7" s="1"/>
  <c r="T36" i="7" s="1"/>
  <c r="H38" i="7"/>
  <c r="K38" i="7" s="1"/>
  <c r="AA38" i="7" s="1"/>
  <c r="J56" i="7"/>
  <c r="M56" i="7" s="1"/>
  <c r="J48" i="7"/>
  <c r="M48" i="7" s="1"/>
  <c r="J54" i="7"/>
  <c r="M54" i="7" s="1"/>
  <c r="J51" i="7"/>
  <c r="M51" i="7" s="1"/>
  <c r="J53" i="7"/>
  <c r="M53" i="7" s="1"/>
  <c r="C49" i="7"/>
  <c r="F49" i="7" s="1"/>
  <c r="C55" i="7"/>
  <c r="F55" i="7" s="1"/>
  <c r="B74" i="7"/>
  <c r="E74" i="7" s="1"/>
  <c r="B72" i="7"/>
  <c r="E72" i="7" s="1"/>
  <c r="B70" i="7"/>
  <c r="E70" i="7" s="1"/>
  <c r="B73" i="7"/>
  <c r="E73" i="7" s="1"/>
  <c r="B71" i="7"/>
  <c r="E71" i="7" s="1"/>
  <c r="B67" i="7"/>
  <c r="E67" i="7" s="1"/>
  <c r="B65" i="7"/>
  <c r="E65" i="7" s="1"/>
  <c r="H29" i="7"/>
  <c r="K29" i="7" s="1"/>
  <c r="AA29" i="7" s="1"/>
  <c r="J31" i="7"/>
  <c r="M31" i="7" s="1"/>
  <c r="AC31" i="7" s="1"/>
  <c r="C32" i="7"/>
  <c r="F32" i="7" s="1"/>
  <c r="S32" i="7" s="1"/>
  <c r="D33" i="7"/>
  <c r="G33" i="7" s="1"/>
  <c r="T33" i="7" s="1"/>
  <c r="C37" i="7"/>
  <c r="F37" i="7" s="1"/>
  <c r="S37" i="7" s="1"/>
  <c r="D44" i="7"/>
  <c r="G44" i="7" s="1"/>
  <c r="J47" i="7"/>
  <c r="M47" i="7" s="1"/>
  <c r="C48" i="7"/>
  <c r="F48" i="7" s="1"/>
  <c r="J50" i="7"/>
  <c r="M50" i="7" s="1"/>
  <c r="C52" i="7"/>
  <c r="F52" i="7" s="1"/>
  <c r="C74" i="7"/>
  <c r="F74" i="7" s="1"/>
  <c r="C72" i="7"/>
  <c r="F72" i="7" s="1"/>
  <c r="C70" i="7"/>
  <c r="F70" i="7" s="1"/>
  <c r="C68" i="7"/>
  <c r="F68" i="7" s="1"/>
  <c r="C66" i="7"/>
  <c r="F66" i="7" s="1"/>
  <c r="C64" i="7"/>
  <c r="F64" i="7" s="1"/>
  <c r="C62" i="7"/>
  <c r="F62" i="7" s="1"/>
  <c r="C61" i="7"/>
  <c r="F61" i="7" s="1"/>
  <c r="C63" i="7"/>
  <c r="F63" i="7" s="1"/>
  <c r="C65" i="7"/>
  <c r="F65" i="7" s="1"/>
  <c r="B66" i="7"/>
  <c r="E66" i="7" s="1"/>
  <c r="B92" i="7"/>
  <c r="B90" i="7"/>
  <c r="B82" i="7"/>
  <c r="B85" i="7"/>
  <c r="B89" i="7"/>
  <c r="B91" i="7"/>
  <c r="B79" i="7"/>
  <c r="B88" i="7"/>
  <c r="B87" i="7"/>
  <c r="B86" i="7"/>
  <c r="P23" i="7"/>
  <c r="H28" i="7"/>
  <c r="K28" i="7" s="1"/>
  <c r="AA28" i="7" s="1"/>
  <c r="I29" i="7"/>
  <c r="L29" i="7" s="1"/>
  <c r="AB29" i="7" s="1"/>
  <c r="B30" i="7"/>
  <c r="E30" i="7" s="1"/>
  <c r="R30" i="7" s="1"/>
  <c r="J30" i="7"/>
  <c r="M30" i="7" s="1"/>
  <c r="AC30" i="7" s="1"/>
  <c r="C31" i="7"/>
  <c r="F31" i="7" s="1"/>
  <c r="S31" i="7" s="1"/>
  <c r="D32" i="7"/>
  <c r="G32" i="7" s="1"/>
  <c r="T32" i="7" s="1"/>
  <c r="J35" i="7"/>
  <c r="M35" i="7" s="1"/>
  <c r="AC35" i="7" s="1"/>
  <c r="D37" i="7"/>
  <c r="G37" i="7" s="1"/>
  <c r="T37" i="7" s="1"/>
  <c r="J38" i="7"/>
  <c r="M38" i="7" s="1"/>
  <c r="AC38" i="7" s="1"/>
  <c r="D43" i="7"/>
  <c r="G43" i="7" s="1"/>
  <c r="I46" i="7"/>
  <c r="L46" i="7" s="1"/>
  <c r="D48" i="7"/>
  <c r="G48" i="7" s="1"/>
  <c r="I49" i="7"/>
  <c r="L49" i="7" s="1"/>
  <c r="I55" i="7"/>
  <c r="L55" i="7" s="1"/>
  <c r="D72" i="7"/>
  <c r="G72" i="7" s="1"/>
  <c r="D71" i="7"/>
  <c r="G71" i="7" s="1"/>
  <c r="D67" i="7"/>
  <c r="G67" i="7" s="1"/>
  <c r="D64" i="7"/>
  <c r="G64" i="7" s="1"/>
  <c r="D70" i="7"/>
  <c r="G70" i="7" s="1"/>
  <c r="D63" i="7"/>
  <c r="G63" i="7" s="1"/>
  <c r="D69" i="7"/>
  <c r="G69" i="7" s="1"/>
  <c r="D66" i="7"/>
  <c r="G66" i="7" s="1"/>
  <c r="B64" i="7"/>
  <c r="E64" i="7" s="1"/>
  <c r="D65" i="7"/>
  <c r="G65" i="7" s="1"/>
  <c r="C71" i="7"/>
  <c r="F71" i="7" s="1"/>
  <c r="C87" i="7"/>
  <c r="C85" i="7"/>
  <c r="C88" i="7"/>
  <c r="C80" i="7"/>
  <c r="C90" i="7"/>
  <c r="C89" i="7"/>
  <c r="C91" i="7"/>
  <c r="C92" i="7"/>
  <c r="C86" i="7"/>
  <c r="B83" i="7"/>
  <c r="Q23" i="7"/>
  <c r="H27" i="7"/>
  <c r="K27" i="7" s="1"/>
  <c r="AA27" i="7" s="1"/>
  <c r="I28" i="7"/>
  <c r="L28" i="7" s="1"/>
  <c r="AB28" i="7" s="1"/>
  <c r="B29" i="7"/>
  <c r="E29" i="7" s="1"/>
  <c r="R29" i="7" s="1"/>
  <c r="J29" i="7"/>
  <c r="M29" i="7" s="1"/>
  <c r="AC29" i="7" s="1"/>
  <c r="C30" i="7"/>
  <c r="F30" i="7" s="1"/>
  <c r="S30" i="7" s="1"/>
  <c r="D31" i="7"/>
  <c r="G31" i="7" s="1"/>
  <c r="T31" i="7" s="1"/>
  <c r="B35" i="7"/>
  <c r="E35" i="7" s="1"/>
  <c r="R35" i="7" s="1"/>
  <c r="B38" i="7"/>
  <c r="E38" i="7" s="1"/>
  <c r="R38" i="7" s="1"/>
  <c r="J46" i="7"/>
  <c r="M46" i="7" s="1"/>
  <c r="J49" i="7"/>
  <c r="M49" i="7" s="1"/>
  <c r="I52" i="7"/>
  <c r="L52" i="7" s="1"/>
  <c r="J55" i="7"/>
  <c r="M55" i="7" s="1"/>
  <c r="D74" i="7"/>
  <c r="G74" i="7" s="1"/>
  <c r="D90" i="7"/>
  <c r="D88" i="7"/>
  <c r="D80" i="7"/>
  <c r="D91" i="7"/>
  <c r="D83" i="7"/>
  <c r="D92" i="7"/>
  <c r="D87" i="7"/>
  <c r="D85" i="7"/>
  <c r="C83" i="7"/>
  <c r="D86" i="7"/>
  <c r="J28" i="7"/>
  <c r="M28" i="7" s="1"/>
  <c r="AC28" i="7" s="1"/>
  <c r="C29" i="7"/>
  <c r="F29" i="7" s="1"/>
  <c r="S29" i="7" s="1"/>
  <c r="H34" i="7"/>
  <c r="K34" i="7" s="1"/>
  <c r="AA34" i="7" s="1"/>
  <c r="C35" i="7"/>
  <c r="F35" i="7" s="1"/>
  <c r="S35" i="7" s="1"/>
  <c r="H36" i="7"/>
  <c r="K36" i="7" s="1"/>
  <c r="AA36" i="7" s="1"/>
  <c r="D38" i="7"/>
  <c r="G38" i="7" s="1"/>
  <c r="T38" i="7" s="1"/>
  <c r="C51" i="7"/>
  <c r="F51" i="7" s="1"/>
  <c r="C43" i="7"/>
  <c r="F43" i="7" s="1"/>
  <c r="C50" i="7"/>
  <c r="F50" i="7" s="1"/>
  <c r="C47" i="7"/>
  <c r="F47" i="7" s="1"/>
  <c r="J45" i="7"/>
  <c r="M45" i="7" s="1"/>
  <c r="J52" i="7"/>
  <c r="M52" i="7" s="1"/>
  <c r="B63" i="7"/>
  <c r="E63" i="7" s="1"/>
  <c r="H25" i="7"/>
  <c r="K25" i="7" s="1"/>
  <c r="AA25" i="7" s="1"/>
  <c r="J27" i="7"/>
  <c r="M27" i="7" s="1"/>
  <c r="AC27" i="7" s="1"/>
  <c r="C28" i="7"/>
  <c r="F28" i="7" s="1"/>
  <c r="S28" i="7" s="1"/>
  <c r="D29" i="7"/>
  <c r="G29" i="7" s="1"/>
  <c r="T29" i="7" s="1"/>
  <c r="H33" i="7"/>
  <c r="K33" i="7" s="1"/>
  <c r="AA33" i="7" s="1"/>
  <c r="I34" i="7"/>
  <c r="L34" i="7" s="1"/>
  <c r="AB34" i="7" s="1"/>
  <c r="J36" i="7"/>
  <c r="M36" i="7" s="1"/>
  <c r="AC36" i="7" s="1"/>
  <c r="D54" i="7"/>
  <c r="G54" i="7" s="1"/>
  <c r="D46" i="7"/>
  <c r="G46" i="7" s="1"/>
  <c r="D56" i="7"/>
  <c r="G56" i="7" s="1"/>
  <c r="D53" i="7"/>
  <c r="G53" i="7" s="1"/>
  <c r="D55" i="7"/>
  <c r="G55" i="7" s="1"/>
  <c r="D52" i="7"/>
  <c r="G52" i="7" s="1"/>
  <c r="D49" i="7"/>
  <c r="G49" i="7" s="1"/>
  <c r="J44" i="7"/>
  <c r="M44" i="7" s="1"/>
  <c r="D47" i="7"/>
  <c r="G47" i="7" s="1"/>
  <c r="D50" i="7"/>
  <c r="G50" i="7" s="1"/>
  <c r="C56" i="7"/>
  <c r="F56" i="7" s="1"/>
  <c r="B62" i="7"/>
  <c r="E62" i="7" s="1"/>
  <c r="B68" i="7"/>
  <c r="E68" i="7" s="1"/>
  <c r="B69" i="7"/>
  <c r="E69" i="7" s="1"/>
  <c r="C73" i="7"/>
  <c r="F73" i="7" s="1"/>
  <c r="B84" i="7"/>
  <c r="B56" i="7"/>
  <c r="E56" i="7" s="1"/>
  <c r="B48" i="7"/>
  <c r="E48" i="7" s="1"/>
  <c r="B44" i="7"/>
  <c r="E44" i="7" s="1"/>
  <c r="B47" i="7"/>
  <c r="E47" i="7" s="1"/>
  <c r="B50" i="7"/>
  <c r="E50" i="7" s="1"/>
  <c r="I61" i="7"/>
  <c r="L61" i="7" s="1"/>
  <c r="I64" i="7"/>
  <c r="L64" i="7" s="1"/>
  <c r="I72" i="7"/>
  <c r="L72" i="7" s="1"/>
  <c r="I73" i="7"/>
  <c r="L73" i="7" s="1"/>
  <c r="H92" i="7"/>
  <c r="K92" i="7" s="1"/>
  <c r="H84" i="7"/>
  <c r="K84" i="7" s="1"/>
  <c r="H87" i="7"/>
  <c r="K87" i="7" s="1"/>
  <c r="H79" i="7"/>
  <c r="K79" i="7" s="1"/>
  <c r="H81" i="7"/>
  <c r="K81" i="7" s="1"/>
  <c r="B53" i="7"/>
  <c r="E53" i="7" s="1"/>
  <c r="J74" i="7"/>
  <c r="M74" i="7" s="1"/>
  <c r="J72" i="7"/>
  <c r="M72" i="7" s="1"/>
  <c r="J70" i="7"/>
  <c r="M70" i="7" s="1"/>
  <c r="J61" i="7"/>
  <c r="M61" i="7" s="1"/>
  <c r="J64" i="7"/>
  <c r="M64" i="7" s="1"/>
  <c r="J73" i="7"/>
  <c r="M73" i="7" s="1"/>
  <c r="H89" i="7"/>
  <c r="K89" i="7" s="1"/>
  <c r="H43" i="7"/>
  <c r="K43" i="7" s="1"/>
  <c r="B45" i="7"/>
  <c r="E45" i="7" s="1"/>
  <c r="H46" i="7"/>
  <c r="K46" i="7" s="1"/>
  <c r="H49" i="7"/>
  <c r="K49" i="7" s="1"/>
  <c r="H52" i="7"/>
  <c r="K52" i="7" s="1"/>
  <c r="H55" i="7"/>
  <c r="K55" i="7" s="1"/>
  <c r="J65" i="7"/>
  <c r="M65" i="7" s="1"/>
  <c r="J68" i="7"/>
  <c r="M68" i="7" s="1"/>
  <c r="H82" i="7"/>
  <c r="K82" i="7" s="1"/>
  <c r="H88" i="7"/>
  <c r="K88" i="7" s="1"/>
  <c r="I82" i="7"/>
  <c r="L82" i="7" s="1"/>
  <c r="I90" i="7"/>
  <c r="L90" i="7" s="1"/>
  <c r="I79" i="7"/>
  <c r="L79" i="7" s="1"/>
  <c r="J82" i="7"/>
  <c r="M82" i="7" s="1"/>
  <c r="I87" i="7"/>
  <c r="L87" i="7" s="1"/>
  <c r="Z3" i="5"/>
  <c r="AD3" i="5" s="1"/>
  <c r="AF3" i="5" s="1"/>
  <c r="AA3" i="5"/>
  <c r="AE3" i="5" s="1"/>
  <c r="Z4" i="5"/>
  <c r="AD4" i="5" s="1"/>
  <c r="AF4" i="5" s="1"/>
  <c r="AA4" i="5"/>
  <c r="AE4" i="5" s="1"/>
  <c r="Z5" i="5"/>
  <c r="AD5" i="5" s="1"/>
  <c r="AF5" i="5" s="1"/>
  <c r="AA5" i="5"/>
  <c r="AE5" i="5" s="1"/>
  <c r="Z6" i="5"/>
  <c r="AD6" i="5" s="1"/>
  <c r="AF6" i="5" s="1"/>
  <c r="AA6" i="5"/>
  <c r="AE6" i="5" s="1"/>
  <c r="Z7" i="5"/>
  <c r="AD7" i="5" s="1"/>
  <c r="AF7" i="5" s="1"/>
  <c r="AA7" i="5"/>
  <c r="AE7" i="5" s="1"/>
  <c r="Z8" i="5"/>
  <c r="AD8" i="5" s="1"/>
  <c r="AF8" i="5" s="1"/>
  <c r="AA8" i="5"/>
  <c r="AE8" i="5" s="1"/>
  <c r="Z9" i="5"/>
  <c r="AD9" i="5" s="1"/>
  <c r="AF9" i="5" s="1"/>
  <c r="AA9" i="5"/>
  <c r="AE9" i="5" s="1"/>
  <c r="Z10" i="5"/>
  <c r="AD10" i="5" s="1"/>
  <c r="AF10" i="5" s="1"/>
  <c r="AA10" i="5"/>
  <c r="AE10" i="5" s="1"/>
  <c r="Z11" i="5"/>
  <c r="AD11" i="5" s="1"/>
  <c r="AF11" i="5" s="1"/>
  <c r="AA11" i="5"/>
  <c r="AE11" i="5" s="1"/>
  <c r="Z12" i="5"/>
  <c r="AD12" i="5" s="1"/>
  <c r="AF12" i="5" s="1"/>
  <c r="AA12" i="5"/>
  <c r="AE12" i="5" s="1"/>
  <c r="Z13" i="5"/>
  <c r="AD13" i="5" s="1"/>
  <c r="AF13" i="5" s="1"/>
  <c r="AA13" i="5"/>
  <c r="AE13" i="5" s="1"/>
  <c r="Z14" i="5"/>
  <c r="AD14" i="5" s="1"/>
  <c r="AF14" i="5" s="1"/>
  <c r="AA14" i="5"/>
  <c r="AE14" i="5" s="1"/>
  <c r="Z15" i="5"/>
  <c r="AD15" i="5" s="1"/>
  <c r="AF15" i="5" s="1"/>
  <c r="AA15" i="5"/>
  <c r="AE15" i="5" s="1"/>
  <c r="Z16" i="5"/>
  <c r="AD16" i="5" s="1"/>
  <c r="AF16" i="5" s="1"/>
  <c r="AA16" i="5"/>
  <c r="AE16" i="5" s="1"/>
  <c r="Z17" i="5"/>
  <c r="AD17" i="5" s="1"/>
  <c r="AF17" i="5" s="1"/>
  <c r="AA17" i="5"/>
  <c r="AE17" i="5" s="1"/>
  <c r="Z18" i="5"/>
  <c r="AD18" i="5" s="1"/>
  <c r="AF18" i="5" s="1"/>
  <c r="AA18" i="5"/>
  <c r="AE18" i="5" s="1"/>
  <c r="Z19" i="5"/>
  <c r="AD19" i="5" s="1"/>
  <c r="AF19" i="5" s="1"/>
  <c r="AA19" i="5"/>
  <c r="AE19" i="5" s="1"/>
  <c r="Z20" i="5"/>
  <c r="AD20" i="5" s="1"/>
  <c r="AF20" i="5" s="1"/>
  <c r="AA20" i="5"/>
  <c r="AE20" i="5" s="1"/>
  <c r="Z21" i="5"/>
  <c r="AD21" i="5" s="1"/>
  <c r="AF21" i="5" s="1"/>
  <c r="AA21" i="5"/>
  <c r="AE21" i="5" s="1"/>
  <c r="Z22" i="5"/>
  <c r="AD22" i="5" s="1"/>
  <c r="AF22" i="5" s="1"/>
  <c r="AA22" i="5"/>
  <c r="AE22" i="5" s="1"/>
  <c r="Z23" i="5"/>
  <c r="AD23" i="5" s="1"/>
  <c r="AF23" i="5" s="1"/>
  <c r="AA23" i="5"/>
  <c r="AE23" i="5" s="1"/>
  <c r="Z24" i="5"/>
  <c r="AD24" i="5" s="1"/>
  <c r="AF24" i="5" s="1"/>
  <c r="AA24" i="5"/>
  <c r="AE24" i="5" s="1"/>
  <c r="Z25" i="5"/>
  <c r="AD25" i="5" s="1"/>
  <c r="AF25" i="5" s="1"/>
  <c r="AA25" i="5"/>
  <c r="AE25" i="5" s="1"/>
  <c r="Z26" i="5"/>
  <c r="AD26" i="5" s="1"/>
  <c r="AF26" i="5" s="1"/>
  <c r="AA26" i="5"/>
  <c r="AE26" i="5" s="1"/>
  <c r="Z27" i="5"/>
  <c r="AD27" i="5" s="1"/>
  <c r="AF27" i="5" s="1"/>
  <c r="AA27" i="5"/>
  <c r="AE27" i="5" s="1"/>
  <c r="Z28" i="5"/>
  <c r="AD28" i="5" s="1"/>
  <c r="AF28" i="5" s="1"/>
  <c r="AA28" i="5"/>
  <c r="AE28" i="5" s="1"/>
  <c r="Z29" i="5"/>
  <c r="AD29" i="5" s="1"/>
  <c r="AF29" i="5" s="1"/>
  <c r="AA29" i="5"/>
  <c r="AE29" i="5" s="1"/>
  <c r="Z30" i="5"/>
  <c r="AD30" i="5" s="1"/>
  <c r="AF30" i="5" s="1"/>
  <c r="AA30" i="5"/>
  <c r="AE30" i="5" s="1"/>
  <c r="Z31" i="5"/>
  <c r="AD31" i="5" s="1"/>
  <c r="AF31" i="5" s="1"/>
  <c r="AA31" i="5"/>
  <c r="AE31" i="5" s="1"/>
  <c r="Z32" i="5"/>
  <c r="AD32" i="5" s="1"/>
  <c r="AF32" i="5" s="1"/>
  <c r="AA32" i="5"/>
  <c r="AE32" i="5" s="1"/>
  <c r="Z33" i="5"/>
  <c r="AD33" i="5" s="1"/>
  <c r="AF33" i="5" s="1"/>
  <c r="AA33" i="5"/>
  <c r="AE33" i="5" s="1"/>
  <c r="Z34" i="5"/>
  <c r="AD34" i="5" s="1"/>
  <c r="AF34" i="5" s="1"/>
  <c r="AA34" i="5"/>
  <c r="AE34" i="5" s="1"/>
  <c r="Z35" i="5"/>
  <c r="AD35" i="5" s="1"/>
  <c r="AF35" i="5" s="1"/>
  <c r="AA35" i="5"/>
  <c r="AE35" i="5" s="1"/>
  <c r="Z36" i="5"/>
  <c r="AD36" i="5" s="1"/>
  <c r="AF36" i="5" s="1"/>
  <c r="AA36" i="5"/>
  <c r="AE36" i="5" s="1"/>
  <c r="Z37" i="5"/>
  <c r="AD37" i="5" s="1"/>
  <c r="AF37" i="5" s="1"/>
  <c r="AA37" i="5"/>
  <c r="AE37" i="5" s="1"/>
  <c r="Z38" i="5"/>
  <c r="AD38" i="5" s="1"/>
  <c r="AF38" i="5" s="1"/>
  <c r="AA38" i="5"/>
  <c r="AE38" i="5" s="1"/>
  <c r="Z39" i="5"/>
  <c r="AD39" i="5" s="1"/>
  <c r="AF39" i="5" s="1"/>
  <c r="AA39" i="5"/>
  <c r="AE39" i="5" s="1"/>
  <c r="Z40" i="5"/>
  <c r="AD40" i="5" s="1"/>
  <c r="AF40" i="5" s="1"/>
  <c r="AA40" i="5"/>
  <c r="AE40" i="5" s="1"/>
  <c r="Z41" i="5"/>
  <c r="AD41" i="5" s="1"/>
  <c r="AF41" i="5" s="1"/>
  <c r="AA41" i="5"/>
  <c r="AE41" i="5" s="1"/>
  <c r="Z42" i="5"/>
  <c r="AD42" i="5" s="1"/>
  <c r="AF42" i="5" s="1"/>
  <c r="AA42" i="5"/>
  <c r="AE42" i="5" s="1"/>
  <c r="Z43" i="5"/>
  <c r="AD43" i="5" s="1"/>
  <c r="AF43" i="5" s="1"/>
  <c r="AA43" i="5"/>
  <c r="AE43" i="5" s="1"/>
  <c r="Z44" i="5"/>
  <c r="AD44" i="5" s="1"/>
  <c r="AF44" i="5" s="1"/>
  <c r="AA44" i="5"/>
  <c r="AE44" i="5" s="1"/>
  <c r="Z45" i="5"/>
  <c r="AD45" i="5" s="1"/>
  <c r="AF45" i="5" s="1"/>
  <c r="AA45" i="5"/>
  <c r="AE45" i="5" s="1"/>
  <c r="Z46" i="5"/>
  <c r="AD46" i="5" s="1"/>
  <c r="AF46" i="5" s="1"/>
  <c r="AA46" i="5"/>
  <c r="AE46" i="5" s="1"/>
  <c r="Z47" i="5"/>
  <c r="AD47" i="5" s="1"/>
  <c r="AF47" i="5" s="1"/>
  <c r="AA47" i="5"/>
  <c r="AE47" i="5" s="1"/>
  <c r="Z48" i="5"/>
  <c r="AD48" i="5" s="1"/>
  <c r="AF48" i="5" s="1"/>
  <c r="AA48" i="5"/>
  <c r="AE48" i="5" s="1"/>
  <c r="Z49" i="5"/>
  <c r="AD49" i="5" s="1"/>
  <c r="AF49" i="5" s="1"/>
  <c r="AA49" i="5"/>
  <c r="AE49" i="5" s="1"/>
  <c r="Z50" i="5"/>
  <c r="AD50" i="5" s="1"/>
  <c r="AF50" i="5" s="1"/>
  <c r="AA50" i="5"/>
  <c r="AE50" i="5" s="1"/>
  <c r="Z51" i="5"/>
  <c r="AD51" i="5" s="1"/>
  <c r="AF51" i="5" s="1"/>
  <c r="AA51" i="5"/>
  <c r="AE51" i="5" s="1"/>
  <c r="Z52" i="5"/>
  <c r="AD52" i="5" s="1"/>
  <c r="AF52" i="5" s="1"/>
  <c r="AA52" i="5"/>
  <c r="AE52" i="5" s="1"/>
  <c r="Z53" i="5"/>
  <c r="AD53" i="5" s="1"/>
  <c r="AF53" i="5" s="1"/>
  <c r="AA53" i="5"/>
  <c r="AE53" i="5" s="1"/>
  <c r="Z54" i="5"/>
  <c r="AD54" i="5" s="1"/>
  <c r="AF54" i="5" s="1"/>
  <c r="AA54" i="5"/>
  <c r="AE54" i="5" s="1"/>
  <c r="Z55" i="5"/>
  <c r="AD55" i="5" s="1"/>
  <c r="AF55" i="5" s="1"/>
  <c r="AA55" i="5"/>
  <c r="AE55" i="5" s="1"/>
  <c r="Z56" i="5"/>
  <c r="AD56" i="5" s="1"/>
  <c r="AF56" i="5" s="1"/>
  <c r="AA56" i="5"/>
  <c r="AE56" i="5" s="1"/>
  <c r="Z57" i="5"/>
  <c r="AD57" i="5" s="1"/>
  <c r="AF57" i="5" s="1"/>
  <c r="AA57" i="5"/>
  <c r="AE57" i="5" s="1"/>
  <c r="Z58" i="5"/>
  <c r="AD58" i="5" s="1"/>
  <c r="AF58" i="5" s="1"/>
  <c r="AA58" i="5"/>
  <c r="AE58" i="5" s="1"/>
  <c r="Z59" i="5"/>
  <c r="AD59" i="5" s="1"/>
  <c r="AF59" i="5" s="1"/>
  <c r="AA59" i="5"/>
  <c r="AE59" i="5" s="1"/>
  <c r="Z60" i="5"/>
  <c r="AD60" i="5" s="1"/>
  <c r="AF60" i="5" s="1"/>
  <c r="AA60" i="5"/>
  <c r="AE60" i="5" s="1"/>
  <c r="Z61" i="5"/>
  <c r="AD61" i="5" s="1"/>
  <c r="AF61" i="5" s="1"/>
  <c r="AA61" i="5"/>
  <c r="AE61" i="5" s="1"/>
  <c r="Z62" i="5"/>
  <c r="AD62" i="5" s="1"/>
  <c r="AF62" i="5" s="1"/>
  <c r="AA62" i="5"/>
  <c r="AE62" i="5" s="1"/>
  <c r="Z63" i="5"/>
  <c r="AD63" i="5" s="1"/>
  <c r="AF63" i="5" s="1"/>
  <c r="AA63" i="5"/>
  <c r="AE63" i="5" s="1"/>
  <c r="Z64" i="5"/>
  <c r="AD64" i="5" s="1"/>
  <c r="AF64" i="5" s="1"/>
  <c r="AA64" i="5"/>
  <c r="AE64" i="5" s="1"/>
  <c r="Z65" i="5"/>
  <c r="AD65" i="5" s="1"/>
  <c r="AF65" i="5" s="1"/>
  <c r="AA65" i="5"/>
  <c r="AE65" i="5" s="1"/>
  <c r="Z66" i="5"/>
  <c r="AD66" i="5" s="1"/>
  <c r="AF66" i="5" s="1"/>
  <c r="AA66" i="5"/>
  <c r="AE66" i="5" s="1"/>
  <c r="Z67" i="5"/>
  <c r="AD67" i="5" s="1"/>
  <c r="AF67" i="5" s="1"/>
  <c r="AA67" i="5"/>
  <c r="AE67" i="5" s="1"/>
  <c r="Z68" i="5"/>
  <c r="AD68" i="5" s="1"/>
  <c r="AF68" i="5" s="1"/>
  <c r="AA68" i="5"/>
  <c r="AE68" i="5" s="1"/>
  <c r="Z69" i="5"/>
  <c r="AD69" i="5" s="1"/>
  <c r="AF69" i="5" s="1"/>
  <c r="AA69" i="5"/>
  <c r="AE69" i="5" s="1"/>
  <c r="Z70" i="5"/>
  <c r="AD70" i="5" s="1"/>
  <c r="AF70" i="5" s="1"/>
  <c r="AA70" i="5"/>
  <c r="AE70" i="5" s="1"/>
  <c r="Z71" i="5"/>
  <c r="AD71" i="5" s="1"/>
  <c r="AF71" i="5" s="1"/>
  <c r="AA71" i="5"/>
  <c r="AE71" i="5" s="1"/>
  <c r="Z72" i="5"/>
  <c r="AD72" i="5" s="1"/>
  <c r="AF72" i="5" s="1"/>
  <c r="AA72" i="5"/>
  <c r="AE72" i="5" s="1"/>
  <c r="Z73" i="5"/>
  <c r="AD73" i="5" s="1"/>
  <c r="AF73" i="5" s="1"/>
  <c r="AA73" i="5"/>
  <c r="AE73" i="5" s="1"/>
  <c r="Z74" i="5"/>
  <c r="AD74" i="5" s="1"/>
  <c r="AF74" i="5" s="1"/>
  <c r="AA74" i="5"/>
  <c r="AE74" i="5" s="1"/>
  <c r="Z75" i="5"/>
  <c r="AD75" i="5" s="1"/>
  <c r="AF75" i="5" s="1"/>
  <c r="AA75" i="5"/>
  <c r="AE75" i="5" s="1"/>
  <c r="Z76" i="5"/>
  <c r="AD76" i="5" s="1"/>
  <c r="AF76" i="5" s="1"/>
  <c r="AA76" i="5"/>
  <c r="AE76" i="5" s="1"/>
  <c r="Z77" i="5"/>
  <c r="AD77" i="5" s="1"/>
  <c r="AF77" i="5" s="1"/>
  <c r="AA77" i="5"/>
  <c r="AE77" i="5" s="1"/>
  <c r="Z78" i="5"/>
  <c r="AD78" i="5" s="1"/>
  <c r="AF78" i="5" s="1"/>
  <c r="AA78" i="5"/>
  <c r="AE78" i="5" s="1"/>
  <c r="Z79" i="5"/>
  <c r="AD79" i="5" s="1"/>
  <c r="AF79" i="5" s="1"/>
  <c r="AA79" i="5"/>
  <c r="AE79" i="5" s="1"/>
  <c r="Z80" i="5"/>
  <c r="AD80" i="5" s="1"/>
  <c r="AF80" i="5" s="1"/>
  <c r="AA80" i="5"/>
  <c r="AE80" i="5" s="1"/>
  <c r="Z81" i="5"/>
  <c r="AD81" i="5" s="1"/>
  <c r="AF81" i="5" s="1"/>
  <c r="AA81" i="5"/>
  <c r="AE81" i="5" s="1"/>
  <c r="Z82" i="5"/>
  <c r="AD82" i="5" s="1"/>
  <c r="AF82" i="5" s="1"/>
  <c r="AA82" i="5"/>
  <c r="AE82" i="5" s="1"/>
  <c r="Z83" i="5"/>
  <c r="AD83" i="5" s="1"/>
  <c r="AF83" i="5" s="1"/>
  <c r="AA83" i="5"/>
  <c r="AE83" i="5" s="1"/>
  <c r="Z84" i="5"/>
  <c r="AD84" i="5" s="1"/>
  <c r="AF84" i="5" s="1"/>
  <c r="AA84" i="5"/>
  <c r="AE84" i="5" s="1"/>
  <c r="Z85" i="5"/>
  <c r="AD85" i="5" s="1"/>
  <c r="AF85" i="5" s="1"/>
  <c r="AA85" i="5"/>
  <c r="AE85" i="5" s="1"/>
  <c r="Z86" i="5"/>
  <c r="AD86" i="5" s="1"/>
  <c r="AF86" i="5" s="1"/>
  <c r="AA86" i="5"/>
  <c r="AE86" i="5" s="1"/>
  <c r="Z87" i="5"/>
  <c r="AD87" i="5" s="1"/>
  <c r="AF87" i="5" s="1"/>
  <c r="AA87" i="5"/>
  <c r="AE87" i="5" s="1"/>
  <c r="Z88" i="5"/>
  <c r="AD88" i="5" s="1"/>
  <c r="AF88" i="5" s="1"/>
  <c r="AA88" i="5"/>
  <c r="AE88" i="5" s="1"/>
  <c r="Z89" i="5"/>
  <c r="AD89" i="5" s="1"/>
  <c r="AF89" i="5" s="1"/>
  <c r="AA89" i="5"/>
  <c r="AE89" i="5" s="1"/>
  <c r="Z90" i="5"/>
  <c r="AD90" i="5" s="1"/>
  <c r="AF90" i="5" s="1"/>
  <c r="AA90" i="5"/>
  <c r="AE90" i="5" s="1"/>
  <c r="Z91" i="5"/>
  <c r="AD91" i="5" s="1"/>
  <c r="AF91" i="5" s="1"/>
  <c r="AA91" i="5"/>
  <c r="AE91" i="5" s="1"/>
  <c r="Z92" i="5"/>
  <c r="AD92" i="5" s="1"/>
  <c r="AF92" i="5" s="1"/>
  <c r="AA92" i="5"/>
  <c r="AE92" i="5" s="1"/>
  <c r="Z93" i="5"/>
  <c r="AD93" i="5" s="1"/>
  <c r="AF93" i="5" s="1"/>
  <c r="AA93" i="5"/>
  <c r="AE93" i="5" s="1"/>
  <c r="Z94" i="5"/>
  <c r="AD94" i="5" s="1"/>
  <c r="AF94" i="5" s="1"/>
  <c r="AA94" i="5"/>
  <c r="AE94" i="5" s="1"/>
  <c r="Z95" i="5"/>
  <c r="AD95" i="5" s="1"/>
  <c r="AF95" i="5" s="1"/>
  <c r="AA95" i="5"/>
  <c r="AE95" i="5" s="1"/>
  <c r="Z96" i="5"/>
  <c r="AD96" i="5" s="1"/>
  <c r="AF96" i="5" s="1"/>
  <c r="AA96" i="5"/>
  <c r="AE96" i="5" s="1"/>
  <c r="Z97" i="5"/>
  <c r="AD97" i="5" s="1"/>
  <c r="AF97" i="5" s="1"/>
  <c r="AA97" i="5"/>
  <c r="AE97" i="5" s="1"/>
  <c r="Z98" i="5"/>
  <c r="AD98" i="5" s="1"/>
  <c r="AF98" i="5" s="1"/>
  <c r="AA98" i="5"/>
  <c r="AE98" i="5" s="1"/>
  <c r="Z99" i="5"/>
  <c r="AD99" i="5" s="1"/>
  <c r="AF99" i="5" s="1"/>
  <c r="AA99" i="5"/>
  <c r="AE99" i="5" s="1"/>
  <c r="Z100" i="5"/>
  <c r="AD100" i="5" s="1"/>
  <c r="AF100" i="5" s="1"/>
  <c r="AA100" i="5"/>
  <c r="AE100" i="5" s="1"/>
  <c r="Z101" i="5"/>
  <c r="AD101" i="5" s="1"/>
  <c r="AF101" i="5" s="1"/>
  <c r="AA101" i="5"/>
  <c r="AE101" i="5" s="1"/>
  <c r="Z102" i="5"/>
  <c r="AD102" i="5" s="1"/>
  <c r="AF102" i="5" s="1"/>
  <c r="AA102" i="5"/>
  <c r="AE102" i="5" s="1"/>
  <c r="Z103" i="5"/>
  <c r="AD103" i="5" s="1"/>
  <c r="AF103" i="5" s="1"/>
  <c r="AA103" i="5"/>
  <c r="AE103" i="5" s="1"/>
  <c r="Z104" i="5"/>
  <c r="AD104" i="5" s="1"/>
  <c r="AF104" i="5" s="1"/>
  <c r="AA104" i="5"/>
  <c r="AE104" i="5" s="1"/>
  <c r="Z105" i="5"/>
  <c r="AD105" i="5" s="1"/>
  <c r="AF105" i="5" s="1"/>
  <c r="AA105" i="5"/>
  <c r="AE105" i="5" s="1"/>
  <c r="Z106" i="5"/>
  <c r="AD106" i="5" s="1"/>
  <c r="AF106" i="5" s="1"/>
  <c r="AA106" i="5"/>
  <c r="AE106" i="5" s="1"/>
  <c r="Z107" i="5"/>
  <c r="AD107" i="5" s="1"/>
  <c r="AF107" i="5" s="1"/>
  <c r="AA107" i="5"/>
  <c r="AE107" i="5" s="1"/>
  <c r="Z108" i="5"/>
  <c r="AD108" i="5" s="1"/>
  <c r="AF108" i="5" s="1"/>
  <c r="AA108" i="5"/>
  <c r="AE108" i="5" s="1"/>
  <c r="Z109" i="5"/>
  <c r="AD109" i="5" s="1"/>
  <c r="AF109" i="5" s="1"/>
  <c r="AA109" i="5"/>
  <c r="AE109" i="5" s="1"/>
  <c r="Z110" i="5"/>
  <c r="AD110" i="5" s="1"/>
  <c r="AF110" i="5" s="1"/>
  <c r="AA110" i="5"/>
  <c r="AE110" i="5" s="1"/>
  <c r="Z111" i="5"/>
  <c r="AD111" i="5" s="1"/>
  <c r="AF111" i="5" s="1"/>
  <c r="AA111" i="5"/>
  <c r="AE111" i="5" s="1"/>
  <c r="Z112" i="5"/>
  <c r="AD112" i="5" s="1"/>
  <c r="AF112" i="5" s="1"/>
  <c r="AA112" i="5"/>
  <c r="AE112" i="5" s="1"/>
  <c r="Z113" i="5"/>
  <c r="AD113" i="5" s="1"/>
  <c r="AF113" i="5" s="1"/>
  <c r="AA113" i="5"/>
  <c r="AE113" i="5" s="1"/>
  <c r="Z114" i="5"/>
  <c r="AD114" i="5" s="1"/>
  <c r="AF114" i="5" s="1"/>
  <c r="AA114" i="5"/>
  <c r="AE114" i="5" s="1"/>
  <c r="Z115" i="5"/>
  <c r="AD115" i="5" s="1"/>
  <c r="AF115" i="5" s="1"/>
  <c r="AA115" i="5"/>
  <c r="AE115" i="5" s="1"/>
  <c r="Z116" i="5"/>
  <c r="AD116" i="5" s="1"/>
  <c r="AF116" i="5" s="1"/>
  <c r="AA116" i="5"/>
  <c r="AE116" i="5" s="1"/>
  <c r="Z117" i="5"/>
  <c r="AD117" i="5" s="1"/>
  <c r="AF117" i="5" s="1"/>
  <c r="AA117" i="5"/>
  <c r="AE117" i="5" s="1"/>
  <c r="Z118" i="5"/>
  <c r="AD118" i="5" s="1"/>
  <c r="AF118" i="5" s="1"/>
  <c r="AA118" i="5"/>
  <c r="AE118" i="5" s="1"/>
  <c r="Z119" i="5"/>
  <c r="AD119" i="5" s="1"/>
  <c r="AF119" i="5" s="1"/>
  <c r="AA119" i="5"/>
  <c r="AE119" i="5" s="1"/>
  <c r="Z120" i="5"/>
  <c r="AD120" i="5" s="1"/>
  <c r="AF120" i="5" s="1"/>
  <c r="AA120" i="5"/>
  <c r="AE120" i="5" s="1"/>
  <c r="Z121" i="5"/>
  <c r="AD121" i="5" s="1"/>
  <c r="AF121" i="5" s="1"/>
  <c r="AA121" i="5"/>
  <c r="AE121" i="5" s="1"/>
  <c r="Z122" i="5"/>
  <c r="AD122" i="5" s="1"/>
  <c r="AF122" i="5" s="1"/>
  <c r="AA122" i="5"/>
  <c r="AE122" i="5" s="1"/>
  <c r="Z123" i="5"/>
  <c r="AD123" i="5" s="1"/>
  <c r="AF123" i="5" s="1"/>
  <c r="AA123" i="5"/>
  <c r="AE123" i="5" s="1"/>
  <c r="Z124" i="5"/>
  <c r="AD124" i="5" s="1"/>
  <c r="AF124" i="5" s="1"/>
  <c r="AA124" i="5"/>
  <c r="AE124" i="5" s="1"/>
  <c r="Z125" i="5"/>
  <c r="AD125" i="5" s="1"/>
  <c r="AF125" i="5" s="1"/>
  <c r="AA125" i="5"/>
  <c r="AE125" i="5" s="1"/>
  <c r="Z126" i="5"/>
  <c r="AD126" i="5" s="1"/>
  <c r="AF126" i="5" s="1"/>
  <c r="AA126" i="5"/>
  <c r="AE126" i="5" s="1"/>
  <c r="Z127" i="5"/>
  <c r="AD127" i="5" s="1"/>
  <c r="AF127" i="5" s="1"/>
  <c r="AA127" i="5"/>
  <c r="AE127" i="5" s="1"/>
  <c r="Z128" i="5"/>
  <c r="AD128" i="5" s="1"/>
  <c r="AF128" i="5" s="1"/>
  <c r="AA128" i="5"/>
  <c r="AE128" i="5" s="1"/>
  <c r="Z129" i="5"/>
  <c r="AD129" i="5" s="1"/>
  <c r="AF129" i="5" s="1"/>
  <c r="AA129" i="5"/>
  <c r="AE129" i="5" s="1"/>
  <c r="Z130" i="5"/>
  <c r="AD130" i="5" s="1"/>
  <c r="AF130" i="5" s="1"/>
  <c r="AA130" i="5"/>
  <c r="AE130" i="5" s="1"/>
  <c r="Z131" i="5"/>
  <c r="AD131" i="5" s="1"/>
  <c r="AF131" i="5" s="1"/>
  <c r="AA131" i="5"/>
  <c r="AE131" i="5" s="1"/>
  <c r="Z132" i="5"/>
  <c r="AD132" i="5" s="1"/>
  <c r="AF132" i="5" s="1"/>
  <c r="AA132" i="5"/>
  <c r="AE132" i="5" s="1"/>
  <c r="Z133" i="5"/>
  <c r="AD133" i="5" s="1"/>
  <c r="AF133" i="5" s="1"/>
  <c r="AA133" i="5"/>
  <c r="AE133" i="5" s="1"/>
  <c r="Z134" i="5"/>
  <c r="AD134" i="5" s="1"/>
  <c r="AF134" i="5" s="1"/>
  <c r="AA134" i="5"/>
  <c r="AE134" i="5" s="1"/>
  <c r="Z135" i="5"/>
  <c r="AD135" i="5" s="1"/>
  <c r="AF135" i="5" s="1"/>
  <c r="AA135" i="5"/>
  <c r="AE135" i="5" s="1"/>
  <c r="Z136" i="5"/>
  <c r="AD136" i="5" s="1"/>
  <c r="AF136" i="5" s="1"/>
  <c r="AA136" i="5"/>
  <c r="AE136" i="5" s="1"/>
  <c r="Z137" i="5"/>
  <c r="AD137" i="5" s="1"/>
  <c r="AF137" i="5" s="1"/>
  <c r="AA137" i="5"/>
  <c r="AE137" i="5" s="1"/>
  <c r="Z138" i="5"/>
  <c r="AD138" i="5" s="1"/>
  <c r="AF138" i="5" s="1"/>
  <c r="AA138" i="5"/>
  <c r="AE138" i="5" s="1"/>
  <c r="Z139" i="5"/>
  <c r="AD139" i="5" s="1"/>
  <c r="AF139" i="5" s="1"/>
  <c r="AA139" i="5"/>
  <c r="AE139" i="5" s="1"/>
  <c r="Z140" i="5"/>
  <c r="AD140" i="5" s="1"/>
  <c r="AF140" i="5" s="1"/>
  <c r="AA140" i="5"/>
  <c r="AE140" i="5" s="1"/>
  <c r="Z141" i="5"/>
  <c r="AD141" i="5" s="1"/>
  <c r="AF141" i="5" s="1"/>
  <c r="AA141" i="5"/>
  <c r="AE141" i="5" s="1"/>
  <c r="Z142" i="5"/>
  <c r="AD142" i="5" s="1"/>
  <c r="AF142" i="5" s="1"/>
  <c r="AA142" i="5"/>
  <c r="AE142" i="5" s="1"/>
  <c r="Z143" i="5"/>
  <c r="AD143" i="5" s="1"/>
  <c r="AF143" i="5" s="1"/>
  <c r="AA143" i="5"/>
  <c r="AE143" i="5" s="1"/>
  <c r="Z144" i="5"/>
  <c r="AD144" i="5" s="1"/>
  <c r="AF144" i="5" s="1"/>
  <c r="AA144" i="5"/>
  <c r="AE144" i="5" s="1"/>
  <c r="Z145" i="5"/>
  <c r="AD145" i="5" s="1"/>
  <c r="AF145" i="5" s="1"/>
  <c r="AA145" i="5"/>
  <c r="AE145" i="5" s="1"/>
  <c r="Z146" i="5"/>
  <c r="AD146" i="5" s="1"/>
  <c r="AF146" i="5" s="1"/>
  <c r="AA146" i="5"/>
  <c r="AE146" i="5" s="1"/>
  <c r="Z147" i="5"/>
  <c r="AD147" i="5" s="1"/>
  <c r="AF147" i="5" s="1"/>
  <c r="AA147" i="5"/>
  <c r="AE147" i="5" s="1"/>
  <c r="Z148" i="5"/>
  <c r="AD148" i="5" s="1"/>
  <c r="AF148" i="5" s="1"/>
  <c r="AA148" i="5"/>
  <c r="AE148" i="5" s="1"/>
  <c r="Z149" i="5"/>
  <c r="AD149" i="5" s="1"/>
  <c r="AF149" i="5" s="1"/>
  <c r="AA149" i="5"/>
  <c r="AE149" i="5" s="1"/>
  <c r="Z150" i="5"/>
  <c r="AD150" i="5" s="1"/>
  <c r="AF150" i="5" s="1"/>
  <c r="AA150" i="5"/>
  <c r="AE150" i="5" s="1"/>
  <c r="Z151" i="5"/>
  <c r="AD151" i="5" s="1"/>
  <c r="AF151" i="5" s="1"/>
  <c r="AA151" i="5"/>
  <c r="AE151" i="5" s="1"/>
  <c r="Z152" i="5"/>
  <c r="AD152" i="5" s="1"/>
  <c r="AF152" i="5" s="1"/>
  <c r="AA152" i="5"/>
  <c r="AE152" i="5" s="1"/>
  <c r="Z153" i="5"/>
  <c r="AD153" i="5" s="1"/>
  <c r="AF153" i="5" s="1"/>
  <c r="AA153" i="5"/>
  <c r="AE153" i="5" s="1"/>
  <c r="Z154" i="5"/>
  <c r="AD154" i="5" s="1"/>
  <c r="AF154" i="5" s="1"/>
  <c r="AA154" i="5"/>
  <c r="AE154" i="5" s="1"/>
  <c r="Z155" i="5"/>
  <c r="AD155" i="5" s="1"/>
  <c r="AF155" i="5" s="1"/>
  <c r="AA155" i="5"/>
  <c r="AE155" i="5" s="1"/>
  <c r="Z156" i="5"/>
  <c r="AD156" i="5" s="1"/>
  <c r="AF156" i="5" s="1"/>
  <c r="AA156" i="5"/>
  <c r="AE156" i="5" s="1"/>
  <c r="Z157" i="5"/>
  <c r="AD157" i="5" s="1"/>
  <c r="AF157" i="5" s="1"/>
  <c r="AA157" i="5"/>
  <c r="AE157" i="5" s="1"/>
  <c r="Z158" i="5"/>
  <c r="AD158" i="5" s="1"/>
  <c r="AF158" i="5" s="1"/>
  <c r="AA158" i="5"/>
  <c r="AE158" i="5" s="1"/>
  <c r="Z159" i="5"/>
  <c r="AD159" i="5" s="1"/>
  <c r="AF159" i="5" s="1"/>
  <c r="AA159" i="5"/>
  <c r="AE159" i="5" s="1"/>
  <c r="Z160" i="5"/>
  <c r="AD160" i="5" s="1"/>
  <c r="AF160" i="5" s="1"/>
  <c r="AA160" i="5"/>
  <c r="AE160" i="5" s="1"/>
  <c r="Z161" i="5"/>
  <c r="AD161" i="5" s="1"/>
  <c r="AF161" i="5" s="1"/>
  <c r="AA161" i="5"/>
  <c r="AE161" i="5" s="1"/>
  <c r="Z162" i="5"/>
  <c r="AD162" i="5" s="1"/>
  <c r="AF162" i="5" s="1"/>
  <c r="AA162" i="5"/>
  <c r="AE162" i="5" s="1"/>
  <c r="Z163" i="5"/>
  <c r="AD163" i="5" s="1"/>
  <c r="AF163" i="5" s="1"/>
  <c r="AA163" i="5"/>
  <c r="AE163" i="5" s="1"/>
  <c r="Z164" i="5"/>
  <c r="AD164" i="5" s="1"/>
  <c r="AF164" i="5" s="1"/>
  <c r="AA164" i="5"/>
  <c r="AE164" i="5" s="1"/>
  <c r="Z165" i="5"/>
  <c r="AD165" i="5" s="1"/>
  <c r="AF165" i="5" s="1"/>
  <c r="AA165" i="5"/>
  <c r="AE165" i="5" s="1"/>
  <c r="Z166" i="5"/>
  <c r="AD166" i="5" s="1"/>
  <c r="AF166" i="5" s="1"/>
  <c r="AA166" i="5"/>
  <c r="AE166" i="5" s="1"/>
  <c r="Z167" i="5"/>
  <c r="AD167" i="5" s="1"/>
  <c r="AF167" i="5" s="1"/>
  <c r="AA167" i="5"/>
  <c r="AE167" i="5" s="1"/>
  <c r="Z168" i="5"/>
  <c r="AD168" i="5" s="1"/>
  <c r="AF168" i="5" s="1"/>
  <c r="AA168" i="5"/>
  <c r="AE168" i="5" s="1"/>
  <c r="Z169" i="5"/>
  <c r="AD169" i="5" s="1"/>
  <c r="AF169" i="5" s="1"/>
  <c r="AA169" i="5"/>
  <c r="AE169" i="5" s="1"/>
  <c r="Z170" i="5"/>
  <c r="AD170" i="5" s="1"/>
  <c r="AF170" i="5" s="1"/>
  <c r="AA170" i="5"/>
  <c r="AE170" i="5" s="1"/>
  <c r="Z171" i="5"/>
  <c r="AD171" i="5" s="1"/>
  <c r="AF171" i="5" s="1"/>
  <c r="AA171" i="5"/>
  <c r="AE171" i="5" s="1"/>
  <c r="Z172" i="5"/>
  <c r="AD172" i="5" s="1"/>
  <c r="AF172" i="5" s="1"/>
  <c r="AA172" i="5"/>
  <c r="AE172" i="5" s="1"/>
  <c r="Z173" i="5"/>
  <c r="AD173" i="5" s="1"/>
  <c r="AF173" i="5" s="1"/>
  <c r="AA173" i="5"/>
  <c r="AE173" i="5" s="1"/>
  <c r="Z174" i="5"/>
  <c r="AD174" i="5" s="1"/>
  <c r="AF174" i="5" s="1"/>
  <c r="AA174" i="5"/>
  <c r="AE174" i="5" s="1"/>
  <c r="Z175" i="5"/>
  <c r="AD175" i="5" s="1"/>
  <c r="AF175" i="5" s="1"/>
  <c r="AA175" i="5"/>
  <c r="AE175" i="5" s="1"/>
  <c r="Z176" i="5"/>
  <c r="AD176" i="5" s="1"/>
  <c r="AF176" i="5" s="1"/>
  <c r="AA176" i="5"/>
  <c r="AE176" i="5" s="1"/>
  <c r="Z177" i="5"/>
  <c r="AD177" i="5" s="1"/>
  <c r="AF177" i="5" s="1"/>
  <c r="AA177" i="5"/>
  <c r="AE177" i="5" s="1"/>
  <c r="Z178" i="5"/>
  <c r="AD178" i="5" s="1"/>
  <c r="AF178" i="5" s="1"/>
  <c r="AA178" i="5"/>
  <c r="AE178" i="5" s="1"/>
  <c r="Z179" i="5"/>
  <c r="AD179" i="5" s="1"/>
  <c r="AF179" i="5" s="1"/>
  <c r="AA179" i="5"/>
  <c r="AE179" i="5" s="1"/>
  <c r="Z180" i="5"/>
  <c r="AD180" i="5" s="1"/>
  <c r="AF180" i="5" s="1"/>
  <c r="AA180" i="5"/>
  <c r="AE180" i="5" s="1"/>
  <c r="Z181" i="5"/>
  <c r="AD181" i="5" s="1"/>
  <c r="AF181" i="5" s="1"/>
  <c r="AA181" i="5"/>
  <c r="AE181" i="5" s="1"/>
  <c r="Z182" i="5"/>
  <c r="AD182" i="5" s="1"/>
  <c r="AF182" i="5" s="1"/>
  <c r="AA182" i="5"/>
  <c r="AE182" i="5" s="1"/>
  <c r="Z183" i="5"/>
  <c r="AD183" i="5" s="1"/>
  <c r="AF183" i="5" s="1"/>
  <c r="AA183" i="5"/>
  <c r="AE183" i="5" s="1"/>
  <c r="Z184" i="5"/>
  <c r="AD184" i="5" s="1"/>
  <c r="AF184" i="5" s="1"/>
  <c r="AA184" i="5"/>
  <c r="AE184" i="5" s="1"/>
  <c r="Z185" i="5"/>
  <c r="AD185" i="5" s="1"/>
  <c r="AF185" i="5" s="1"/>
  <c r="AA185" i="5"/>
  <c r="AE185" i="5" s="1"/>
  <c r="Z186" i="5"/>
  <c r="AD186" i="5" s="1"/>
  <c r="AF186" i="5" s="1"/>
  <c r="AA186" i="5"/>
  <c r="AE186" i="5" s="1"/>
  <c r="Z187" i="5"/>
  <c r="AD187" i="5" s="1"/>
  <c r="AF187" i="5" s="1"/>
  <c r="AA187" i="5"/>
  <c r="AE187" i="5" s="1"/>
  <c r="Z188" i="5"/>
  <c r="AD188" i="5" s="1"/>
  <c r="AF188" i="5" s="1"/>
  <c r="AA188" i="5"/>
  <c r="AE188" i="5" s="1"/>
  <c r="Z189" i="5"/>
  <c r="AD189" i="5" s="1"/>
  <c r="AF189" i="5" s="1"/>
  <c r="AA189" i="5"/>
  <c r="AE189" i="5" s="1"/>
  <c r="Z190" i="5"/>
  <c r="AD190" i="5" s="1"/>
  <c r="AF190" i="5" s="1"/>
  <c r="AA190" i="5"/>
  <c r="AE190" i="5" s="1"/>
  <c r="Z191" i="5"/>
  <c r="AD191" i="5" s="1"/>
  <c r="AF191" i="5" s="1"/>
  <c r="AA191" i="5"/>
  <c r="AE191" i="5" s="1"/>
  <c r="Z192" i="5"/>
  <c r="AD192" i="5" s="1"/>
  <c r="AF192" i="5" s="1"/>
  <c r="AA192" i="5"/>
  <c r="AE192" i="5" s="1"/>
  <c r="Z193" i="5"/>
  <c r="AD193" i="5" s="1"/>
  <c r="AF193" i="5" s="1"/>
  <c r="AA193" i="5"/>
  <c r="AE193" i="5" s="1"/>
  <c r="Z194" i="5"/>
  <c r="AD194" i="5" s="1"/>
  <c r="AF194" i="5" s="1"/>
  <c r="AA194" i="5"/>
  <c r="AE194" i="5" s="1"/>
  <c r="Z195" i="5"/>
  <c r="AD195" i="5" s="1"/>
  <c r="AF195" i="5" s="1"/>
  <c r="AA195" i="5"/>
  <c r="AE195" i="5" s="1"/>
  <c r="Z196" i="5"/>
  <c r="AD196" i="5" s="1"/>
  <c r="AF196" i="5" s="1"/>
  <c r="AA196" i="5"/>
  <c r="AE196" i="5" s="1"/>
  <c r="Z197" i="5"/>
  <c r="AD197" i="5" s="1"/>
  <c r="AF197" i="5" s="1"/>
  <c r="AA197" i="5"/>
  <c r="AE197" i="5" s="1"/>
  <c r="Z198" i="5"/>
  <c r="AD198" i="5" s="1"/>
  <c r="AF198" i="5" s="1"/>
  <c r="AA198" i="5"/>
  <c r="AE198" i="5" s="1"/>
  <c r="Z199" i="5"/>
  <c r="AD199" i="5" s="1"/>
  <c r="AF199" i="5" s="1"/>
  <c r="AA199" i="5"/>
  <c r="AE199" i="5" s="1"/>
  <c r="Z200" i="5"/>
  <c r="AD200" i="5" s="1"/>
  <c r="AF200" i="5" s="1"/>
  <c r="AA200" i="5"/>
  <c r="AE200" i="5" s="1"/>
  <c r="Z201" i="5"/>
  <c r="AD201" i="5" s="1"/>
  <c r="AF201" i="5" s="1"/>
  <c r="AA201" i="5"/>
  <c r="AE201" i="5" s="1"/>
  <c r="Z202" i="5"/>
  <c r="AD202" i="5" s="1"/>
  <c r="AF202" i="5" s="1"/>
  <c r="AA202" i="5"/>
  <c r="AE202" i="5" s="1"/>
  <c r="Z203" i="5"/>
  <c r="AD203" i="5" s="1"/>
  <c r="AF203" i="5" s="1"/>
  <c r="AA203" i="5"/>
  <c r="AE203" i="5" s="1"/>
  <c r="Z204" i="5"/>
  <c r="AD204" i="5" s="1"/>
  <c r="AF204" i="5" s="1"/>
  <c r="AA204" i="5"/>
  <c r="AE204" i="5" s="1"/>
  <c r="Z205" i="5"/>
  <c r="AD205" i="5" s="1"/>
  <c r="AF205" i="5" s="1"/>
  <c r="AA205" i="5"/>
  <c r="AE205" i="5" s="1"/>
  <c r="Z206" i="5"/>
  <c r="AD206" i="5" s="1"/>
  <c r="AF206" i="5" s="1"/>
  <c r="AA206" i="5"/>
  <c r="AE206" i="5" s="1"/>
  <c r="Z207" i="5"/>
  <c r="AD207" i="5" s="1"/>
  <c r="AF207" i="5" s="1"/>
  <c r="AA207" i="5"/>
  <c r="AE207" i="5" s="1"/>
  <c r="Z208" i="5"/>
  <c r="AD208" i="5" s="1"/>
  <c r="AF208" i="5" s="1"/>
  <c r="AA208" i="5"/>
  <c r="AE208" i="5" s="1"/>
  <c r="Z209" i="5"/>
  <c r="AD209" i="5" s="1"/>
  <c r="AF209" i="5" s="1"/>
  <c r="AA209" i="5"/>
  <c r="AE209" i="5" s="1"/>
  <c r="Z210" i="5"/>
  <c r="AD210" i="5" s="1"/>
  <c r="AF210" i="5" s="1"/>
  <c r="AA210" i="5"/>
  <c r="AE210" i="5" s="1"/>
  <c r="Z211" i="5"/>
  <c r="AD211" i="5" s="1"/>
  <c r="AF211" i="5" s="1"/>
  <c r="AA211" i="5"/>
  <c r="AE211" i="5" s="1"/>
  <c r="Z212" i="5"/>
  <c r="AD212" i="5" s="1"/>
  <c r="AF212" i="5" s="1"/>
  <c r="AA212" i="5"/>
  <c r="AE212" i="5" s="1"/>
  <c r="Z213" i="5"/>
  <c r="AD213" i="5" s="1"/>
  <c r="AF213" i="5" s="1"/>
  <c r="AA213" i="5"/>
  <c r="AE213" i="5" s="1"/>
  <c r="Z214" i="5"/>
  <c r="AD214" i="5" s="1"/>
  <c r="AF214" i="5" s="1"/>
  <c r="AA214" i="5"/>
  <c r="AE214" i="5" s="1"/>
  <c r="Z215" i="5"/>
  <c r="AD215" i="5" s="1"/>
  <c r="AF215" i="5" s="1"/>
  <c r="AA215" i="5"/>
  <c r="AE215" i="5" s="1"/>
  <c r="Z216" i="5"/>
  <c r="AD216" i="5" s="1"/>
  <c r="AF216" i="5" s="1"/>
  <c r="AA216" i="5"/>
  <c r="AE216" i="5" s="1"/>
  <c r="Z217" i="5"/>
  <c r="AD217" i="5" s="1"/>
  <c r="AF217" i="5" s="1"/>
  <c r="AA217" i="5"/>
  <c r="AE217" i="5" s="1"/>
  <c r="Z218" i="5"/>
  <c r="AD218" i="5" s="1"/>
  <c r="AF218" i="5" s="1"/>
  <c r="AA218" i="5"/>
  <c r="AE218" i="5" s="1"/>
  <c r="Z219" i="5"/>
  <c r="AD219" i="5" s="1"/>
  <c r="AF219" i="5" s="1"/>
  <c r="AA219" i="5"/>
  <c r="AE219" i="5" s="1"/>
  <c r="Z220" i="5"/>
  <c r="AD220" i="5" s="1"/>
  <c r="AF220" i="5" s="1"/>
  <c r="AA220" i="5"/>
  <c r="AE220" i="5" s="1"/>
  <c r="Z221" i="5"/>
  <c r="AD221" i="5" s="1"/>
  <c r="AF221" i="5" s="1"/>
  <c r="AA221" i="5"/>
  <c r="AE221" i="5" s="1"/>
  <c r="Z222" i="5"/>
  <c r="AD222" i="5" s="1"/>
  <c r="AF222" i="5" s="1"/>
  <c r="AA222" i="5"/>
  <c r="AE222" i="5" s="1"/>
  <c r="Z223" i="5"/>
  <c r="AD223" i="5" s="1"/>
  <c r="AF223" i="5" s="1"/>
  <c r="AA223" i="5"/>
  <c r="AE223" i="5" s="1"/>
  <c r="Z224" i="5"/>
  <c r="AD224" i="5" s="1"/>
  <c r="AF224" i="5" s="1"/>
  <c r="AA224" i="5"/>
  <c r="AE224" i="5" s="1"/>
  <c r="Z225" i="5"/>
  <c r="AD225" i="5" s="1"/>
  <c r="AF225" i="5" s="1"/>
  <c r="AA225" i="5"/>
  <c r="AE225" i="5" s="1"/>
  <c r="Z226" i="5"/>
  <c r="AD226" i="5" s="1"/>
  <c r="AF226" i="5" s="1"/>
  <c r="AA226" i="5"/>
  <c r="AE226" i="5" s="1"/>
  <c r="Z227" i="5"/>
  <c r="AD227" i="5" s="1"/>
  <c r="AF227" i="5" s="1"/>
  <c r="AA227" i="5"/>
  <c r="AE227" i="5" s="1"/>
  <c r="Z228" i="5"/>
  <c r="AD228" i="5" s="1"/>
  <c r="AF228" i="5" s="1"/>
  <c r="AA228" i="5"/>
  <c r="AE228" i="5" s="1"/>
  <c r="Z229" i="5"/>
  <c r="AD229" i="5" s="1"/>
  <c r="AF229" i="5" s="1"/>
  <c r="AA229" i="5"/>
  <c r="AE229" i="5" s="1"/>
  <c r="Z230" i="5"/>
  <c r="AD230" i="5" s="1"/>
  <c r="AF230" i="5" s="1"/>
  <c r="AA230" i="5"/>
  <c r="AE230" i="5" s="1"/>
  <c r="Z231" i="5"/>
  <c r="AD231" i="5" s="1"/>
  <c r="AF231" i="5" s="1"/>
  <c r="AA231" i="5"/>
  <c r="AE231" i="5" s="1"/>
  <c r="Z232" i="5"/>
  <c r="AD232" i="5" s="1"/>
  <c r="AF232" i="5" s="1"/>
  <c r="AA232" i="5"/>
  <c r="AE232" i="5" s="1"/>
  <c r="Z233" i="5"/>
  <c r="AD233" i="5" s="1"/>
  <c r="AF233" i="5" s="1"/>
  <c r="AA233" i="5"/>
  <c r="AE233" i="5" s="1"/>
  <c r="Z234" i="5"/>
  <c r="AD234" i="5" s="1"/>
  <c r="AF234" i="5" s="1"/>
  <c r="AA234" i="5"/>
  <c r="AE234" i="5" s="1"/>
  <c r="Z235" i="5"/>
  <c r="AD235" i="5" s="1"/>
  <c r="AF235" i="5" s="1"/>
  <c r="AA235" i="5"/>
  <c r="AE235" i="5" s="1"/>
  <c r="Z236" i="5"/>
  <c r="AD236" i="5" s="1"/>
  <c r="AF236" i="5" s="1"/>
  <c r="AA236" i="5"/>
  <c r="AE236" i="5" s="1"/>
  <c r="Z237" i="5"/>
  <c r="AD237" i="5" s="1"/>
  <c r="AF237" i="5" s="1"/>
  <c r="AA237" i="5"/>
  <c r="AE237" i="5" s="1"/>
  <c r="Z238" i="5"/>
  <c r="AD238" i="5" s="1"/>
  <c r="AF238" i="5" s="1"/>
  <c r="AA238" i="5"/>
  <c r="AE238" i="5" s="1"/>
  <c r="Z239" i="5"/>
  <c r="AD239" i="5" s="1"/>
  <c r="AF239" i="5" s="1"/>
  <c r="AA239" i="5"/>
  <c r="AE239" i="5" s="1"/>
  <c r="Z240" i="5"/>
  <c r="AD240" i="5" s="1"/>
  <c r="AF240" i="5" s="1"/>
  <c r="AA240" i="5"/>
  <c r="AE240" i="5" s="1"/>
  <c r="Z241" i="5"/>
  <c r="AD241" i="5" s="1"/>
  <c r="AF241" i="5" s="1"/>
  <c r="AA241" i="5"/>
  <c r="AE241" i="5" s="1"/>
  <c r="Z242" i="5"/>
  <c r="AD242" i="5" s="1"/>
  <c r="AF242" i="5" s="1"/>
  <c r="AA242" i="5"/>
  <c r="AE242" i="5" s="1"/>
  <c r="Z243" i="5"/>
  <c r="AD243" i="5" s="1"/>
  <c r="AF243" i="5" s="1"/>
  <c r="AA243" i="5"/>
  <c r="AE243" i="5" s="1"/>
  <c r="Z244" i="5"/>
  <c r="AD244" i="5" s="1"/>
  <c r="AF244" i="5" s="1"/>
  <c r="AA244" i="5"/>
  <c r="AE244" i="5" s="1"/>
  <c r="Z245" i="5"/>
  <c r="AD245" i="5" s="1"/>
  <c r="AF245" i="5" s="1"/>
  <c r="AA245" i="5"/>
  <c r="AE245" i="5" s="1"/>
  <c r="Z246" i="5"/>
  <c r="AD246" i="5" s="1"/>
  <c r="AF246" i="5" s="1"/>
  <c r="AA246" i="5"/>
  <c r="AE246" i="5" s="1"/>
  <c r="Z247" i="5"/>
  <c r="AD247" i="5" s="1"/>
  <c r="AF247" i="5" s="1"/>
  <c r="AA247" i="5"/>
  <c r="AE247" i="5" s="1"/>
  <c r="Z248" i="5"/>
  <c r="AD248" i="5" s="1"/>
  <c r="AF248" i="5" s="1"/>
  <c r="AA248" i="5"/>
  <c r="AE248" i="5" s="1"/>
  <c r="Z249" i="5"/>
  <c r="AD249" i="5" s="1"/>
  <c r="AF249" i="5" s="1"/>
  <c r="AA249" i="5"/>
  <c r="AE249" i="5" s="1"/>
  <c r="Z250" i="5"/>
  <c r="AD250" i="5" s="1"/>
  <c r="AF250" i="5" s="1"/>
  <c r="AA250" i="5"/>
  <c r="AE250" i="5" s="1"/>
  <c r="Z251" i="5"/>
  <c r="AD251" i="5" s="1"/>
  <c r="AF251" i="5" s="1"/>
  <c r="AA251" i="5"/>
  <c r="AE251" i="5" s="1"/>
  <c r="Z252" i="5"/>
  <c r="AD252" i="5" s="1"/>
  <c r="AF252" i="5" s="1"/>
  <c r="AA252" i="5"/>
  <c r="AE252" i="5" s="1"/>
  <c r="Z253" i="5"/>
  <c r="AD253" i="5" s="1"/>
  <c r="AF253" i="5" s="1"/>
  <c r="AA253" i="5"/>
  <c r="AE253" i="5" s="1"/>
  <c r="Z254" i="5"/>
  <c r="AD254" i="5" s="1"/>
  <c r="AF254" i="5" s="1"/>
  <c r="AA254" i="5"/>
  <c r="AE254" i="5" s="1"/>
  <c r="Z255" i="5"/>
  <c r="AD255" i="5" s="1"/>
  <c r="AF255" i="5" s="1"/>
  <c r="AA255" i="5"/>
  <c r="AE255" i="5" s="1"/>
  <c r="Z256" i="5"/>
  <c r="AD256" i="5" s="1"/>
  <c r="AF256" i="5" s="1"/>
  <c r="AA256" i="5"/>
  <c r="AE256" i="5" s="1"/>
  <c r="Z257" i="5"/>
  <c r="AD257" i="5" s="1"/>
  <c r="AF257" i="5" s="1"/>
  <c r="AA257" i="5"/>
  <c r="AE257" i="5" s="1"/>
  <c r="Z258" i="5"/>
  <c r="AD258" i="5" s="1"/>
  <c r="AF258" i="5" s="1"/>
  <c r="AA258" i="5"/>
  <c r="AE258" i="5" s="1"/>
  <c r="Z259" i="5"/>
  <c r="AD259" i="5" s="1"/>
  <c r="AF259" i="5" s="1"/>
  <c r="AA259" i="5"/>
  <c r="AE259" i="5" s="1"/>
  <c r="Z260" i="5"/>
  <c r="AD260" i="5" s="1"/>
  <c r="AF260" i="5" s="1"/>
  <c r="AA260" i="5"/>
  <c r="AE260" i="5" s="1"/>
  <c r="Z261" i="5"/>
  <c r="AD261" i="5" s="1"/>
  <c r="AF261" i="5" s="1"/>
  <c r="AA261" i="5"/>
  <c r="AE261" i="5" s="1"/>
  <c r="Z262" i="5"/>
  <c r="AD262" i="5" s="1"/>
  <c r="AF262" i="5" s="1"/>
  <c r="AA262" i="5"/>
  <c r="AE262" i="5" s="1"/>
  <c r="Z263" i="5"/>
  <c r="AD263" i="5" s="1"/>
  <c r="AF263" i="5" s="1"/>
  <c r="AA263" i="5"/>
  <c r="AE263" i="5" s="1"/>
  <c r="Z264" i="5"/>
  <c r="AD264" i="5" s="1"/>
  <c r="AF264" i="5" s="1"/>
  <c r="AA264" i="5"/>
  <c r="AE264" i="5" s="1"/>
  <c r="Z265" i="5"/>
  <c r="AD265" i="5" s="1"/>
  <c r="AF265" i="5" s="1"/>
  <c r="AA265" i="5"/>
  <c r="AE265" i="5" s="1"/>
  <c r="Z266" i="5"/>
  <c r="AD266" i="5" s="1"/>
  <c r="AF266" i="5" s="1"/>
  <c r="AA266" i="5"/>
  <c r="AE266" i="5" s="1"/>
  <c r="Z267" i="5"/>
  <c r="AD267" i="5" s="1"/>
  <c r="AF267" i="5" s="1"/>
  <c r="AA267" i="5"/>
  <c r="AE267" i="5" s="1"/>
  <c r="Z268" i="5"/>
  <c r="AD268" i="5" s="1"/>
  <c r="AF268" i="5" s="1"/>
  <c r="AA268" i="5"/>
  <c r="AE268" i="5" s="1"/>
  <c r="Z269" i="5"/>
  <c r="AD269" i="5" s="1"/>
  <c r="AF269" i="5" s="1"/>
  <c r="AA269" i="5"/>
  <c r="AE269" i="5" s="1"/>
  <c r="Z270" i="5"/>
  <c r="AD270" i="5" s="1"/>
  <c r="AF270" i="5" s="1"/>
  <c r="AA270" i="5"/>
  <c r="AE270" i="5" s="1"/>
  <c r="Z271" i="5"/>
  <c r="AD271" i="5" s="1"/>
  <c r="AF271" i="5" s="1"/>
  <c r="AA271" i="5"/>
  <c r="AE271" i="5" s="1"/>
  <c r="Z272" i="5"/>
  <c r="AD272" i="5" s="1"/>
  <c r="AF272" i="5" s="1"/>
  <c r="AA272" i="5"/>
  <c r="AE272" i="5" s="1"/>
  <c r="Z273" i="5"/>
  <c r="AD273" i="5" s="1"/>
  <c r="AF273" i="5" s="1"/>
  <c r="AA273" i="5"/>
  <c r="AE273" i="5" s="1"/>
  <c r="Z274" i="5"/>
  <c r="AD274" i="5" s="1"/>
  <c r="AF274" i="5" s="1"/>
  <c r="AA274" i="5"/>
  <c r="AE274" i="5" s="1"/>
  <c r="Z275" i="5"/>
  <c r="AD275" i="5" s="1"/>
  <c r="AF275" i="5" s="1"/>
  <c r="AA275" i="5"/>
  <c r="AE275" i="5" s="1"/>
  <c r="Z276" i="5"/>
  <c r="AD276" i="5" s="1"/>
  <c r="AF276" i="5" s="1"/>
  <c r="AA276" i="5"/>
  <c r="AE276" i="5" s="1"/>
  <c r="Z277" i="5"/>
  <c r="AD277" i="5" s="1"/>
  <c r="AF277" i="5" s="1"/>
  <c r="AA277" i="5"/>
  <c r="AE277" i="5" s="1"/>
  <c r="Z278" i="5"/>
  <c r="AD278" i="5" s="1"/>
  <c r="AF278" i="5" s="1"/>
  <c r="AA278" i="5"/>
  <c r="AE278" i="5" s="1"/>
  <c r="Z279" i="5"/>
  <c r="AD279" i="5" s="1"/>
  <c r="AF279" i="5" s="1"/>
  <c r="AA279" i="5"/>
  <c r="AE279" i="5" s="1"/>
  <c r="Z280" i="5"/>
  <c r="AD280" i="5" s="1"/>
  <c r="AF280" i="5" s="1"/>
  <c r="AA280" i="5"/>
  <c r="AE280" i="5" s="1"/>
  <c r="Z281" i="5"/>
  <c r="AD281" i="5" s="1"/>
  <c r="AF281" i="5" s="1"/>
  <c r="AA281" i="5"/>
  <c r="AE281" i="5" s="1"/>
  <c r="Z282" i="5"/>
  <c r="AD282" i="5" s="1"/>
  <c r="AF282" i="5" s="1"/>
  <c r="AA282" i="5"/>
  <c r="AE282" i="5" s="1"/>
  <c r="Z283" i="5"/>
  <c r="AD283" i="5" s="1"/>
  <c r="AF283" i="5" s="1"/>
  <c r="AA283" i="5"/>
  <c r="AE283" i="5" s="1"/>
  <c r="Z284" i="5"/>
  <c r="AD284" i="5" s="1"/>
  <c r="AF284" i="5" s="1"/>
  <c r="AA284" i="5"/>
  <c r="AE284" i="5" s="1"/>
  <c r="Z285" i="5"/>
  <c r="AD285" i="5" s="1"/>
  <c r="AF285" i="5" s="1"/>
  <c r="AA285" i="5"/>
  <c r="AE285" i="5" s="1"/>
  <c r="Z286" i="5"/>
  <c r="AD286" i="5" s="1"/>
  <c r="AF286" i="5" s="1"/>
  <c r="AA286" i="5"/>
  <c r="AE286" i="5" s="1"/>
  <c r="Z287" i="5"/>
  <c r="AD287" i="5" s="1"/>
  <c r="AF287" i="5" s="1"/>
  <c r="AA287" i="5"/>
  <c r="AE287" i="5" s="1"/>
  <c r="Z288" i="5"/>
  <c r="AD288" i="5" s="1"/>
  <c r="AF288" i="5" s="1"/>
  <c r="AA288" i="5"/>
  <c r="AE288" i="5" s="1"/>
  <c r="Z289" i="5"/>
  <c r="AD289" i="5" s="1"/>
  <c r="AF289" i="5" s="1"/>
  <c r="AA289" i="5"/>
  <c r="AE289" i="5" s="1"/>
  <c r="Z290" i="5"/>
  <c r="AD290" i="5" s="1"/>
  <c r="AF290" i="5" s="1"/>
  <c r="AA290" i="5"/>
  <c r="AE290" i="5" s="1"/>
  <c r="Z291" i="5"/>
  <c r="AD291" i="5" s="1"/>
  <c r="AF291" i="5" s="1"/>
  <c r="AA291" i="5"/>
  <c r="AE291" i="5" s="1"/>
  <c r="Z292" i="5"/>
  <c r="AD292" i="5" s="1"/>
  <c r="AF292" i="5" s="1"/>
  <c r="AA292" i="5"/>
  <c r="AE292" i="5" s="1"/>
  <c r="Z293" i="5"/>
  <c r="AD293" i="5" s="1"/>
  <c r="AF293" i="5" s="1"/>
  <c r="AA293" i="5"/>
  <c r="AE293" i="5" s="1"/>
  <c r="Z294" i="5"/>
  <c r="AD294" i="5" s="1"/>
  <c r="AF294" i="5" s="1"/>
  <c r="AA294" i="5"/>
  <c r="AE294" i="5" s="1"/>
  <c r="Z295" i="5"/>
  <c r="AD295" i="5" s="1"/>
  <c r="AF295" i="5" s="1"/>
  <c r="AA295" i="5"/>
  <c r="AE295" i="5" s="1"/>
  <c r="Z296" i="5"/>
  <c r="AD296" i="5" s="1"/>
  <c r="AF296" i="5" s="1"/>
  <c r="AA296" i="5"/>
  <c r="AE296" i="5" s="1"/>
  <c r="Z297" i="5"/>
  <c r="AD297" i="5" s="1"/>
  <c r="AF297" i="5" s="1"/>
  <c r="AA297" i="5"/>
  <c r="AE297" i="5" s="1"/>
  <c r="Z298" i="5"/>
  <c r="AD298" i="5" s="1"/>
  <c r="AF298" i="5" s="1"/>
  <c r="AA298" i="5"/>
  <c r="AE298" i="5" s="1"/>
  <c r="Z299" i="5"/>
  <c r="AD299" i="5" s="1"/>
  <c r="AF299" i="5" s="1"/>
  <c r="AA299" i="5"/>
  <c r="AE299" i="5" s="1"/>
  <c r="Z300" i="5"/>
  <c r="AD300" i="5" s="1"/>
  <c r="AF300" i="5" s="1"/>
  <c r="AA300" i="5"/>
  <c r="AE300" i="5" s="1"/>
  <c r="Z301" i="5"/>
  <c r="AD301" i="5" s="1"/>
  <c r="AF301" i="5" s="1"/>
  <c r="AA301" i="5"/>
  <c r="AE301" i="5" s="1"/>
  <c r="Z302" i="5"/>
  <c r="AD302" i="5" s="1"/>
  <c r="AF302" i="5" s="1"/>
  <c r="AA302" i="5"/>
  <c r="AE302" i="5" s="1"/>
  <c r="Z303" i="5"/>
  <c r="AD303" i="5" s="1"/>
  <c r="AF303" i="5" s="1"/>
  <c r="AA303" i="5"/>
  <c r="AE303" i="5" s="1"/>
  <c r="Z304" i="5"/>
  <c r="AD304" i="5" s="1"/>
  <c r="AF304" i="5" s="1"/>
  <c r="AA304" i="5"/>
  <c r="AE304" i="5" s="1"/>
  <c r="Z305" i="5"/>
  <c r="AD305" i="5" s="1"/>
  <c r="AF305" i="5" s="1"/>
  <c r="AA305" i="5"/>
  <c r="AE305" i="5" s="1"/>
  <c r="Z306" i="5"/>
  <c r="AD306" i="5" s="1"/>
  <c r="AF306" i="5" s="1"/>
  <c r="AA306" i="5"/>
  <c r="AE306" i="5" s="1"/>
  <c r="Z307" i="5"/>
  <c r="AD307" i="5" s="1"/>
  <c r="AF307" i="5" s="1"/>
  <c r="AA307" i="5"/>
  <c r="AE307" i="5" s="1"/>
  <c r="Z308" i="5"/>
  <c r="AD308" i="5" s="1"/>
  <c r="AF308" i="5" s="1"/>
  <c r="AA308" i="5"/>
  <c r="AE308" i="5" s="1"/>
  <c r="Z309" i="5"/>
  <c r="AD309" i="5" s="1"/>
  <c r="AF309" i="5" s="1"/>
  <c r="AA309" i="5"/>
  <c r="AE309" i="5" s="1"/>
  <c r="Z310" i="5"/>
  <c r="AD310" i="5" s="1"/>
  <c r="AF310" i="5" s="1"/>
  <c r="AA310" i="5"/>
  <c r="AE310" i="5" s="1"/>
  <c r="Z311" i="5"/>
  <c r="AD311" i="5" s="1"/>
  <c r="AF311" i="5" s="1"/>
  <c r="AA311" i="5"/>
  <c r="AE311" i="5" s="1"/>
  <c r="Z312" i="5"/>
  <c r="AD312" i="5" s="1"/>
  <c r="AF312" i="5" s="1"/>
  <c r="AA312" i="5"/>
  <c r="AE312" i="5" s="1"/>
  <c r="Z313" i="5"/>
  <c r="AD313" i="5" s="1"/>
  <c r="AF313" i="5" s="1"/>
  <c r="AA313" i="5"/>
  <c r="AE313" i="5" s="1"/>
  <c r="Z314" i="5"/>
  <c r="AD314" i="5" s="1"/>
  <c r="AF314" i="5" s="1"/>
  <c r="AA314" i="5"/>
  <c r="AE314" i="5" s="1"/>
  <c r="Z315" i="5"/>
  <c r="AD315" i="5" s="1"/>
  <c r="AF315" i="5" s="1"/>
  <c r="AA315" i="5"/>
  <c r="AE315" i="5" s="1"/>
  <c r="Z316" i="5"/>
  <c r="AD316" i="5" s="1"/>
  <c r="AF316" i="5" s="1"/>
  <c r="AA316" i="5"/>
  <c r="AE316" i="5" s="1"/>
  <c r="Z317" i="5"/>
  <c r="AD317" i="5" s="1"/>
  <c r="AF317" i="5" s="1"/>
  <c r="AA317" i="5"/>
  <c r="AE317" i="5" s="1"/>
  <c r="Z318" i="5"/>
  <c r="AD318" i="5" s="1"/>
  <c r="AF318" i="5" s="1"/>
  <c r="AA318" i="5"/>
  <c r="AE318" i="5" s="1"/>
  <c r="Z319" i="5"/>
  <c r="AD319" i="5" s="1"/>
  <c r="AF319" i="5" s="1"/>
  <c r="AA319" i="5"/>
  <c r="AE319" i="5" s="1"/>
  <c r="Z320" i="5"/>
  <c r="AD320" i="5" s="1"/>
  <c r="AF320" i="5" s="1"/>
  <c r="AA320" i="5"/>
  <c r="AE320" i="5" s="1"/>
  <c r="Z321" i="5"/>
  <c r="AD321" i="5" s="1"/>
  <c r="AF321" i="5" s="1"/>
  <c r="AA321" i="5"/>
  <c r="AE321" i="5" s="1"/>
  <c r="Z322" i="5"/>
  <c r="AD322" i="5" s="1"/>
  <c r="AF322" i="5" s="1"/>
  <c r="AA322" i="5"/>
  <c r="AE322" i="5" s="1"/>
  <c r="Z323" i="5"/>
  <c r="AD323" i="5" s="1"/>
  <c r="AF323" i="5" s="1"/>
  <c r="AA323" i="5"/>
  <c r="AE323" i="5" s="1"/>
  <c r="Z324" i="5"/>
  <c r="AD324" i="5" s="1"/>
  <c r="AF324" i="5" s="1"/>
  <c r="AA324" i="5"/>
  <c r="AE324" i="5" s="1"/>
  <c r="Z325" i="5"/>
  <c r="AD325" i="5" s="1"/>
  <c r="AF325" i="5" s="1"/>
  <c r="AA325" i="5"/>
  <c r="AE325" i="5" s="1"/>
  <c r="Z326" i="5"/>
  <c r="AD326" i="5" s="1"/>
  <c r="AF326" i="5" s="1"/>
  <c r="AA326" i="5"/>
  <c r="AE326" i="5" s="1"/>
  <c r="Z327" i="5"/>
  <c r="AD327" i="5" s="1"/>
  <c r="AF327" i="5" s="1"/>
  <c r="AA327" i="5"/>
  <c r="AE327" i="5" s="1"/>
  <c r="Z328" i="5"/>
  <c r="AD328" i="5" s="1"/>
  <c r="AF328" i="5" s="1"/>
  <c r="AA328" i="5"/>
  <c r="AE328" i="5" s="1"/>
  <c r="Z329" i="5"/>
  <c r="AD329" i="5" s="1"/>
  <c r="AF329" i="5" s="1"/>
  <c r="AA329" i="5"/>
  <c r="AE329" i="5" s="1"/>
  <c r="Z330" i="5"/>
  <c r="AD330" i="5" s="1"/>
  <c r="AF330" i="5" s="1"/>
  <c r="AA330" i="5"/>
  <c r="AE330" i="5" s="1"/>
  <c r="Z331" i="5"/>
  <c r="AD331" i="5" s="1"/>
  <c r="AF331" i="5" s="1"/>
  <c r="AA331" i="5"/>
  <c r="AE331" i="5" s="1"/>
  <c r="Z332" i="5"/>
  <c r="AD332" i="5" s="1"/>
  <c r="AF332" i="5" s="1"/>
  <c r="AA332" i="5"/>
  <c r="AE332" i="5" s="1"/>
  <c r="Z333" i="5"/>
  <c r="AD333" i="5" s="1"/>
  <c r="AF333" i="5" s="1"/>
  <c r="AA333" i="5"/>
  <c r="AE333" i="5" s="1"/>
  <c r="Z334" i="5"/>
  <c r="AD334" i="5" s="1"/>
  <c r="AF334" i="5" s="1"/>
  <c r="AA334" i="5"/>
  <c r="AE334" i="5" s="1"/>
  <c r="Z335" i="5"/>
  <c r="AD335" i="5" s="1"/>
  <c r="AF335" i="5" s="1"/>
  <c r="AA335" i="5"/>
  <c r="AE335" i="5" s="1"/>
  <c r="Z336" i="5"/>
  <c r="AD336" i="5" s="1"/>
  <c r="AF336" i="5" s="1"/>
  <c r="AA336" i="5"/>
  <c r="AE336" i="5" s="1"/>
  <c r="Z337" i="5"/>
  <c r="AD337" i="5" s="1"/>
  <c r="AF337" i="5" s="1"/>
  <c r="AA337" i="5"/>
  <c r="AE337" i="5" s="1"/>
  <c r="Z338" i="5"/>
  <c r="AD338" i="5" s="1"/>
  <c r="AF338" i="5" s="1"/>
  <c r="AA338" i="5"/>
  <c r="AE338" i="5" s="1"/>
  <c r="Z339" i="5"/>
  <c r="AD339" i="5" s="1"/>
  <c r="AF339" i="5" s="1"/>
  <c r="AA339" i="5"/>
  <c r="AE339" i="5" s="1"/>
  <c r="Z340" i="5"/>
  <c r="AD340" i="5" s="1"/>
  <c r="AF340" i="5" s="1"/>
  <c r="AA340" i="5"/>
  <c r="AE340" i="5" s="1"/>
  <c r="Z341" i="5"/>
  <c r="AD341" i="5" s="1"/>
  <c r="AF341" i="5" s="1"/>
  <c r="AA341" i="5"/>
  <c r="AE341" i="5" s="1"/>
  <c r="Z342" i="5"/>
  <c r="AD342" i="5" s="1"/>
  <c r="AF342" i="5" s="1"/>
  <c r="AA342" i="5"/>
  <c r="AE342" i="5" s="1"/>
  <c r="Z343" i="5"/>
  <c r="AD343" i="5" s="1"/>
  <c r="AF343" i="5" s="1"/>
  <c r="AA343" i="5"/>
  <c r="AE343" i="5" s="1"/>
  <c r="Z344" i="5"/>
  <c r="AD344" i="5" s="1"/>
  <c r="AF344" i="5" s="1"/>
  <c r="AA344" i="5"/>
  <c r="AE344" i="5" s="1"/>
  <c r="Z345" i="5"/>
  <c r="AD345" i="5" s="1"/>
  <c r="AF345" i="5" s="1"/>
  <c r="AA345" i="5"/>
  <c r="AE345" i="5" s="1"/>
  <c r="Z346" i="5"/>
  <c r="AD346" i="5" s="1"/>
  <c r="AF346" i="5" s="1"/>
  <c r="AA346" i="5"/>
  <c r="AE346" i="5" s="1"/>
  <c r="Z347" i="5"/>
  <c r="AD347" i="5" s="1"/>
  <c r="AF347" i="5" s="1"/>
  <c r="AA347" i="5"/>
  <c r="AE347" i="5" s="1"/>
  <c r="Z348" i="5"/>
  <c r="AD348" i="5" s="1"/>
  <c r="AF348" i="5" s="1"/>
  <c r="AA348" i="5"/>
  <c r="AE348" i="5" s="1"/>
  <c r="Z349" i="5"/>
  <c r="AD349" i="5" s="1"/>
  <c r="AF349" i="5" s="1"/>
  <c r="AA349" i="5"/>
  <c r="AE349" i="5" s="1"/>
  <c r="Z350" i="5"/>
  <c r="AD350" i="5" s="1"/>
  <c r="AF350" i="5" s="1"/>
  <c r="AA350" i="5"/>
  <c r="AE350" i="5" s="1"/>
  <c r="Z351" i="5"/>
  <c r="AD351" i="5" s="1"/>
  <c r="AF351" i="5" s="1"/>
  <c r="AA351" i="5"/>
  <c r="AE351" i="5" s="1"/>
  <c r="Z352" i="5"/>
  <c r="AD352" i="5" s="1"/>
  <c r="AF352" i="5" s="1"/>
  <c r="AA352" i="5"/>
  <c r="AE352" i="5" s="1"/>
  <c r="Z353" i="5"/>
  <c r="AD353" i="5" s="1"/>
  <c r="AF353" i="5" s="1"/>
  <c r="AA353" i="5"/>
  <c r="AE353" i="5" s="1"/>
  <c r="Z354" i="5"/>
  <c r="AD354" i="5" s="1"/>
  <c r="AF354" i="5" s="1"/>
  <c r="AA354" i="5"/>
  <c r="AE354" i="5" s="1"/>
  <c r="Z355" i="5"/>
  <c r="AD355" i="5" s="1"/>
  <c r="AF355" i="5" s="1"/>
  <c r="AA355" i="5"/>
  <c r="AE355" i="5" s="1"/>
  <c r="Z356" i="5"/>
  <c r="AD356" i="5" s="1"/>
  <c r="AF356" i="5" s="1"/>
  <c r="AA356" i="5"/>
  <c r="AE356" i="5" s="1"/>
  <c r="Z357" i="5"/>
  <c r="AD357" i="5" s="1"/>
  <c r="AF357" i="5" s="1"/>
  <c r="AA357" i="5"/>
  <c r="AE357" i="5" s="1"/>
  <c r="Z358" i="5"/>
  <c r="AD358" i="5" s="1"/>
  <c r="AF358" i="5" s="1"/>
  <c r="AA358" i="5"/>
  <c r="AE358" i="5" s="1"/>
  <c r="Z359" i="5"/>
  <c r="AD359" i="5" s="1"/>
  <c r="AF359" i="5" s="1"/>
  <c r="AA359" i="5"/>
  <c r="AE359" i="5" s="1"/>
  <c r="Z360" i="5"/>
  <c r="AD360" i="5" s="1"/>
  <c r="AF360" i="5" s="1"/>
  <c r="AA360" i="5"/>
  <c r="AE360" i="5" s="1"/>
  <c r="Z361" i="5"/>
  <c r="AD361" i="5" s="1"/>
  <c r="AF361" i="5" s="1"/>
  <c r="AA361" i="5"/>
  <c r="AE361" i="5" s="1"/>
  <c r="Z362" i="5"/>
  <c r="AD362" i="5" s="1"/>
  <c r="AF362" i="5" s="1"/>
  <c r="AA362" i="5"/>
  <c r="AE362" i="5" s="1"/>
  <c r="Z363" i="5"/>
  <c r="AD363" i="5" s="1"/>
  <c r="AF363" i="5" s="1"/>
  <c r="AA363" i="5"/>
  <c r="AE363" i="5" s="1"/>
  <c r="Z364" i="5"/>
  <c r="AD364" i="5" s="1"/>
  <c r="AF364" i="5" s="1"/>
  <c r="AA364" i="5"/>
  <c r="AE364" i="5" s="1"/>
  <c r="Z365" i="5"/>
  <c r="AD365" i="5" s="1"/>
  <c r="AF365" i="5" s="1"/>
  <c r="AA365" i="5"/>
  <c r="AE365" i="5" s="1"/>
  <c r="Z366" i="5"/>
  <c r="AD366" i="5" s="1"/>
  <c r="AF366" i="5" s="1"/>
  <c r="AA366" i="5"/>
  <c r="AE366" i="5" s="1"/>
  <c r="Z367" i="5"/>
  <c r="AD367" i="5" s="1"/>
  <c r="AF367" i="5" s="1"/>
  <c r="AA367" i="5"/>
  <c r="AE367" i="5" s="1"/>
  <c r="Z368" i="5"/>
  <c r="AD368" i="5" s="1"/>
  <c r="AF368" i="5" s="1"/>
  <c r="AA368" i="5"/>
  <c r="AE368" i="5" s="1"/>
  <c r="Z369" i="5"/>
  <c r="AD369" i="5" s="1"/>
  <c r="AF369" i="5" s="1"/>
  <c r="AA369" i="5"/>
  <c r="AE369" i="5" s="1"/>
  <c r="Z370" i="5"/>
  <c r="AD370" i="5" s="1"/>
  <c r="AF370" i="5" s="1"/>
  <c r="AA370" i="5"/>
  <c r="AE370" i="5" s="1"/>
  <c r="Z371" i="5"/>
  <c r="AD371" i="5" s="1"/>
  <c r="AF371" i="5" s="1"/>
  <c r="AA371" i="5"/>
  <c r="AE371" i="5" s="1"/>
  <c r="Z372" i="5"/>
  <c r="AD372" i="5" s="1"/>
  <c r="AF372" i="5" s="1"/>
  <c r="AA372" i="5"/>
  <c r="AE372" i="5" s="1"/>
  <c r="Z373" i="5"/>
  <c r="AD373" i="5" s="1"/>
  <c r="AF373" i="5" s="1"/>
  <c r="AA373" i="5"/>
  <c r="AE373" i="5" s="1"/>
  <c r="Z374" i="5"/>
  <c r="AD374" i="5" s="1"/>
  <c r="AF374" i="5" s="1"/>
  <c r="AA374" i="5"/>
  <c r="AE374" i="5" s="1"/>
  <c r="Z375" i="5"/>
  <c r="AD375" i="5" s="1"/>
  <c r="AF375" i="5" s="1"/>
  <c r="AA375" i="5"/>
  <c r="AE375" i="5" s="1"/>
  <c r="Z376" i="5"/>
  <c r="AD376" i="5" s="1"/>
  <c r="AF376" i="5" s="1"/>
  <c r="AA376" i="5"/>
  <c r="AE376" i="5" s="1"/>
  <c r="Z377" i="5"/>
  <c r="AD377" i="5" s="1"/>
  <c r="AF377" i="5" s="1"/>
  <c r="AA377" i="5"/>
  <c r="AE377" i="5" s="1"/>
  <c r="Z378" i="5"/>
  <c r="AD378" i="5" s="1"/>
  <c r="AF378" i="5" s="1"/>
  <c r="AA378" i="5"/>
  <c r="AE378" i="5" s="1"/>
  <c r="AA2" i="5"/>
  <c r="AE2" i="5" s="1"/>
  <c r="Z2" i="5"/>
  <c r="AD2" i="5" s="1"/>
  <c r="AF2" i="5" s="1"/>
  <c r="W380" i="5"/>
  <c r="AA380" i="5" s="1"/>
  <c r="W381" i="5"/>
  <c r="Z381" i="5" s="1"/>
  <c r="W382" i="5"/>
  <c r="AA382" i="5" s="1"/>
  <c r="W383" i="5"/>
  <c r="Z383" i="5" s="1"/>
  <c r="W384" i="5"/>
  <c r="Z384" i="5" s="1"/>
  <c r="W385" i="5"/>
  <c r="Z385" i="5" s="1"/>
  <c r="W386" i="5"/>
  <c r="AA386" i="5" s="1"/>
  <c r="W387" i="5"/>
  <c r="Z387" i="5" s="1"/>
  <c r="W388" i="5"/>
  <c r="Z388" i="5" s="1"/>
  <c r="W389" i="5"/>
  <c r="Z389" i="5" s="1"/>
  <c r="W390" i="5"/>
  <c r="AA390" i="5" s="1"/>
  <c r="W391" i="5"/>
  <c r="Z391" i="5" s="1"/>
  <c r="W392" i="5"/>
  <c r="Z392" i="5" s="1"/>
  <c r="W393" i="5"/>
  <c r="Z393" i="5" s="1"/>
  <c r="W394" i="5"/>
  <c r="AA394" i="5" s="1"/>
  <c r="W395" i="5"/>
  <c r="Z395" i="5" s="1"/>
  <c r="W396" i="5"/>
  <c r="AA396" i="5" s="1"/>
  <c r="W397" i="5"/>
  <c r="Z397" i="5" s="1"/>
  <c r="W398" i="5"/>
  <c r="AA398" i="5" s="1"/>
  <c r="W399" i="5"/>
  <c r="Z399" i="5" s="1"/>
  <c r="W400" i="5"/>
  <c r="Z400" i="5" s="1"/>
  <c r="W401" i="5"/>
  <c r="Z401" i="5" s="1"/>
  <c r="W402" i="5"/>
  <c r="AA402" i="5" s="1"/>
  <c r="W403" i="5"/>
  <c r="Z403" i="5" s="1"/>
  <c r="W404" i="5"/>
  <c r="Z404" i="5" s="1"/>
  <c r="W405" i="5"/>
  <c r="Z405" i="5" s="1"/>
  <c r="W406" i="5"/>
  <c r="AA406" i="5" s="1"/>
  <c r="W407" i="5"/>
  <c r="Z407" i="5" s="1"/>
  <c r="W408" i="5"/>
  <c r="Z408" i="5" s="1"/>
  <c r="W409" i="5"/>
  <c r="Z409" i="5" s="1"/>
  <c r="W410" i="5"/>
  <c r="AA410" i="5" s="1"/>
  <c r="W411" i="5"/>
  <c r="Z411" i="5" s="1"/>
  <c r="W412" i="5"/>
  <c r="Z412" i="5" s="1"/>
  <c r="W413" i="5"/>
  <c r="Z413" i="5" s="1"/>
  <c r="W414" i="5"/>
  <c r="AA414" i="5" s="1"/>
  <c r="W415" i="5"/>
  <c r="Z415" i="5" s="1"/>
  <c r="W416" i="5"/>
  <c r="Z416" i="5" s="1"/>
  <c r="W417" i="5"/>
  <c r="Z417" i="5" s="1"/>
  <c r="W418" i="5"/>
  <c r="AA418" i="5" s="1"/>
  <c r="W419" i="5"/>
  <c r="Z419" i="5" s="1"/>
  <c r="W420" i="5"/>
  <c r="AA420" i="5" s="1"/>
  <c r="W379" i="5"/>
  <c r="Z379" i="5" s="1"/>
  <c r="H411" i="5"/>
  <c r="H412" i="5"/>
  <c r="H413" i="5"/>
  <c r="H414" i="5"/>
  <c r="H415" i="5"/>
  <c r="H416" i="5"/>
  <c r="H417" i="5"/>
  <c r="H418" i="5"/>
  <c r="H419" i="5"/>
  <c r="H420" i="5"/>
  <c r="H402" i="5"/>
  <c r="H403" i="5"/>
  <c r="H404" i="5"/>
  <c r="H405" i="5"/>
  <c r="H406" i="5"/>
  <c r="H388" i="5"/>
  <c r="H389" i="5"/>
  <c r="H390" i="5"/>
  <c r="H391" i="5"/>
  <c r="H392" i="5"/>
  <c r="Q30" i="7" l="1"/>
  <c r="Q38" i="7"/>
  <c r="Q31" i="7"/>
  <c r="Q26" i="7"/>
  <c r="Q34" i="7"/>
  <c r="Q29" i="7"/>
  <c r="Q32" i="7"/>
  <c r="Q35" i="7"/>
  <c r="Q33" i="7"/>
  <c r="Q37" i="7"/>
  <c r="Q27" i="7"/>
  <c r="Q28" i="7"/>
  <c r="Q36" i="7"/>
  <c r="Q25" i="7"/>
  <c r="P33" i="7"/>
  <c r="P26" i="7"/>
  <c r="P29" i="7"/>
  <c r="P37" i="7"/>
  <c r="P27" i="7"/>
  <c r="P30" i="7"/>
  <c r="P28" i="7"/>
  <c r="P36" i="7"/>
  <c r="P25" i="7"/>
  <c r="P34" i="7"/>
  <c r="P32" i="7"/>
  <c r="P35" i="7"/>
  <c r="P38" i="7"/>
  <c r="P31" i="7"/>
  <c r="Z28" i="7"/>
  <c r="Z36" i="7"/>
  <c r="Z25" i="7"/>
  <c r="Z37" i="7"/>
  <c r="Z32" i="7"/>
  <c r="Z38" i="7"/>
  <c r="Z31" i="7"/>
  <c r="Z29" i="7"/>
  <c r="Z27" i="7"/>
  <c r="Z35" i="7"/>
  <c r="Z30" i="7"/>
  <c r="Z33" i="7"/>
  <c r="Z26" i="7"/>
  <c r="Z34" i="7"/>
  <c r="X26" i="7"/>
  <c r="X34" i="7"/>
  <c r="X30" i="7"/>
  <c r="X38" i="7"/>
  <c r="X33" i="7"/>
  <c r="X28" i="7"/>
  <c r="X29" i="7"/>
  <c r="X37" i="7"/>
  <c r="X25" i="7"/>
  <c r="X35" i="7"/>
  <c r="X36" i="7"/>
  <c r="X31" i="7"/>
  <c r="X32" i="7"/>
  <c r="X27" i="7"/>
  <c r="G26" i="7"/>
  <c r="T26" i="7" s="1"/>
  <c r="O28" i="7"/>
  <c r="O36" i="7"/>
  <c r="O37" i="7"/>
  <c r="O32" i="7"/>
  <c r="O35" i="7"/>
  <c r="O38" i="7"/>
  <c r="O31" i="7"/>
  <c r="O29" i="7"/>
  <c r="O25" i="7"/>
  <c r="O27" i="7"/>
  <c r="O30" i="7"/>
  <c r="O33" i="7"/>
  <c r="O26" i="7"/>
  <c r="O34" i="7"/>
  <c r="F26" i="7"/>
  <c r="S26" i="7" s="1"/>
  <c r="E26" i="7"/>
  <c r="R26" i="7" s="1"/>
  <c r="Y31" i="7"/>
  <c r="Y32" i="7"/>
  <c r="Y27" i="7"/>
  <c r="Y35" i="7"/>
  <c r="Y30" i="7"/>
  <c r="Y38" i="7"/>
  <c r="Y33" i="7"/>
  <c r="Y36" i="7"/>
  <c r="Y26" i="7"/>
  <c r="Y34" i="7"/>
  <c r="Y25" i="7"/>
  <c r="Y29" i="7"/>
  <c r="Y37" i="7"/>
  <c r="Y28" i="7"/>
  <c r="AE32" i="7"/>
  <c r="U34" i="7"/>
  <c r="V32" i="7"/>
  <c r="W25" i="7"/>
  <c r="V30" i="7"/>
  <c r="V37" i="7"/>
  <c r="AD37" i="7"/>
  <c r="W36" i="7"/>
  <c r="V25" i="7"/>
  <c r="AE37" i="7"/>
  <c r="AF29" i="7"/>
  <c r="AE38" i="7"/>
  <c r="AD34" i="7"/>
  <c r="V33" i="7"/>
  <c r="V31" i="7"/>
  <c r="AE27" i="7"/>
  <c r="U32" i="7"/>
  <c r="AF26" i="7"/>
  <c r="W26" i="7"/>
  <c r="AD31" i="7"/>
  <c r="U29" i="7"/>
  <c r="V38" i="7"/>
  <c r="W31" i="7"/>
  <c r="AF37" i="7"/>
  <c r="AE35" i="7"/>
  <c r="AD28" i="7"/>
  <c r="U26" i="7"/>
  <c r="W32" i="7"/>
  <c r="W34" i="7"/>
  <c r="AE34" i="7"/>
  <c r="AE31" i="7"/>
  <c r="V34" i="7"/>
  <c r="AF35" i="7"/>
  <c r="AE33" i="7"/>
  <c r="U27" i="7"/>
  <c r="U30" i="7"/>
  <c r="W37" i="7"/>
  <c r="AF34" i="7"/>
  <c r="AF31" i="7"/>
  <c r="W30" i="7"/>
  <c r="AF32" i="7"/>
  <c r="AF33" i="7"/>
  <c r="V28" i="7"/>
  <c r="AD25" i="7"/>
  <c r="U38" i="7"/>
  <c r="AF27" i="7"/>
  <c r="AF28" i="7"/>
  <c r="AE28" i="7"/>
  <c r="AF36" i="7"/>
  <c r="V35" i="7"/>
  <c r="W35" i="7"/>
  <c r="W29" i="7"/>
  <c r="W38" i="7"/>
  <c r="V29" i="7"/>
  <c r="AF30" i="7"/>
  <c r="V27" i="7"/>
  <c r="U35" i="7"/>
  <c r="W28" i="7"/>
  <c r="AF38" i="7"/>
  <c r="Z420" i="5"/>
  <c r="AA388" i="5"/>
  <c r="AA416" i="5"/>
  <c r="AA412" i="5"/>
  <c r="AA384" i="5"/>
  <c r="Z380" i="5"/>
  <c r="AA405" i="5"/>
  <c r="AA404" i="5"/>
  <c r="Z396" i="5"/>
  <c r="Z394" i="5"/>
  <c r="AA413" i="5"/>
  <c r="AA392" i="5"/>
  <c r="Z402" i="5"/>
  <c r="Z390" i="5"/>
  <c r="AA400" i="5"/>
  <c r="AA389" i="5"/>
  <c r="Z414" i="5"/>
  <c r="Z410" i="5"/>
  <c r="Z398" i="5"/>
  <c r="AA408" i="5"/>
  <c r="AA397" i="5"/>
  <c r="Z382" i="5"/>
  <c r="Z418" i="5"/>
  <c r="Z406" i="5"/>
  <c r="Z386" i="5"/>
  <c r="AA419" i="5"/>
  <c r="AA415" i="5"/>
  <c r="AA411" i="5"/>
  <c r="AA407" i="5"/>
  <c r="AA403" i="5"/>
  <c r="AA399" i="5"/>
  <c r="AA395" i="5"/>
  <c r="AA391" i="5"/>
  <c r="AA387" i="5"/>
  <c r="AA383" i="5"/>
  <c r="AA379" i="5"/>
  <c r="AA417" i="5"/>
  <c r="AA409" i="5"/>
  <c r="AA401" i="5"/>
  <c r="AA393" i="5"/>
  <c r="AA385" i="5"/>
  <c r="AA381" i="5"/>
  <c r="H410" i="5" l="1"/>
  <c r="H409" i="5"/>
  <c r="H408" i="5"/>
  <c r="H407" i="5"/>
  <c r="H401" i="5"/>
  <c r="H400" i="5"/>
  <c r="H399" i="5"/>
  <c r="H398" i="5"/>
  <c r="H397" i="5"/>
  <c r="H396" i="5"/>
  <c r="H395" i="5"/>
  <c r="H394" i="5"/>
  <c r="H393" i="5"/>
  <c r="H387" i="5"/>
  <c r="H386" i="5"/>
  <c r="H385" i="5"/>
  <c r="H384" i="5"/>
  <c r="H383" i="5"/>
  <c r="H382" i="5"/>
  <c r="H381" i="5"/>
  <c r="H380" i="5"/>
  <c r="H379" i="5"/>
  <c r="H378" i="5"/>
  <c r="G378" i="5"/>
  <c r="H377" i="5"/>
  <c r="G377" i="5"/>
  <c r="H376" i="5"/>
  <c r="G376" i="5"/>
  <c r="H375" i="5"/>
  <c r="G375" i="5"/>
  <c r="H374" i="5"/>
  <c r="G374" i="5"/>
  <c r="H373" i="5"/>
  <c r="G373" i="5"/>
  <c r="H372" i="5"/>
  <c r="G372" i="5"/>
  <c r="H371" i="5"/>
  <c r="G371" i="5"/>
  <c r="H370" i="5"/>
  <c r="G370" i="5"/>
  <c r="H369" i="5"/>
  <c r="G369" i="5"/>
  <c r="H368" i="5"/>
  <c r="G368" i="5"/>
  <c r="H367" i="5"/>
  <c r="G367" i="5"/>
  <c r="H366" i="5"/>
  <c r="G366" i="5"/>
  <c r="H365" i="5"/>
  <c r="G365" i="5"/>
  <c r="H364" i="5"/>
  <c r="G364" i="5"/>
  <c r="H363" i="5"/>
  <c r="G363" i="5"/>
  <c r="H362" i="5"/>
  <c r="G362" i="5"/>
  <c r="H361" i="5"/>
  <c r="G361" i="5"/>
  <c r="H360" i="5"/>
  <c r="G360" i="5"/>
  <c r="H359" i="5"/>
  <c r="G359" i="5"/>
  <c r="H358" i="5"/>
  <c r="G358" i="5"/>
  <c r="H357" i="5"/>
  <c r="G357" i="5"/>
  <c r="H356" i="5"/>
  <c r="G356" i="5"/>
  <c r="H355" i="5"/>
  <c r="G355" i="5"/>
  <c r="H354" i="5"/>
  <c r="G354" i="5"/>
  <c r="H353" i="5"/>
  <c r="G353" i="5"/>
  <c r="H352" i="5"/>
  <c r="G352" i="5"/>
  <c r="H351" i="5"/>
  <c r="G351" i="5"/>
  <c r="H350" i="5"/>
  <c r="G350" i="5"/>
  <c r="H349" i="5"/>
  <c r="G349" i="5"/>
  <c r="H348" i="5"/>
  <c r="G348" i="5"/>
  <c r="H347" i="5"/>
  <c r="G347" i="5"/>
  <c r="H346" i="5"/>
  <c r="G346" i="5"/>
  <c r="H345" i="5"/>
  <c r="G345" i="5"/>
  <c r="H344" i="5"/>
  <c r="G344" i="5"/>
  <c r="H343" i="5"/>
  <c r="G343" i="5"/>
  <c r="H342" i="5"/>
  <c r="G342" i="5"/>
  <c r="H341" i="5"/>
  <c r="G341" i="5"/>
  <c r="H340" i="5"/>
  <c r="G340" i="5"/>
  <c r="H339" i="5"/>
  <c r="G339" i="5"/>
  <c r="H338" i="5"/>
  <c r="G338" i="5"/>
  <c r="H337" i="5"/>
  <c r="G337" i="5"/>
  <c r="H336" i="5"/>
  <c r="G336" i="5"/>
  <c r="H335" i="5"/>
  <c r="G335" i="5"/>
  <c r="H334" i="5"/>
  <c r="G334" i="5"/>
  <c r="H333" i="5"/>
  <c r="G333" i="5"/>
  <c r="H332" i="5"/>
  <c r="G332" i="5"/>
  <c r="H331" i="5"/>
  <c r="G331" i="5"/>
  <c r="H330" i="5"/>
  <c r="G330" i="5"/>
  <c r="H329" i="5"/>
  <c r="G329" i="5"/>
  <c r="H328" i="5"/>
  <c r="G328" i="5"/>
  <c r="H327" i="5"/>
  <c r="G327" i="5"/>
  <c r="H326" i="5"/>
  <c r="G326" i="5"/>
  <c r="H325" i="5"/>
  <c r="G325" i="5"/>
  <c r="H324" i="5"/>
  <c r="G324" i="5"/>
  <c r="H323" i="5"/>
  <c r="G323" i="5"/>
  <c r="H322" i="5"/>
  <c r="G322" i="5"/>
  <c r="H321" i="5"/>
  <c r="G321" i="5"/>
  <c r="H320" i="5"/>
  <c r="G320" i="5"/>
  <c r="H319" i="5"/>
  <c r="G319" i="5"/>
  <c r="H318" i="5"/>
  <c r="G318" i="5"/>
  <c r="H317" i="5"/>
  <c r="G317" i="5"/>
  <c r="H316" i="5"/>
  <c r="G316" i="5"/>
  <c r="H315" i="5"/>
  <c r="G315" i="5"/>
  <c r="H314" i="5"/>
  <c r="G314" i="5"/>
  <c r="H313" i="5"/>
  <c r="G313" i="5"/>
  <c r="H312" i="5"/>
  <c r="G312" i="5"/>
  <c r="H311" i="5"/>
  <c r="G311" i="5"/>
  <c r="H310" i="5"/>
  <c r="G310" i="5"/>
  <c r="H309" i="5"/>
  <c r="G309" i="5"/>
  <c r="H308" i="5"/>
  <c r="G308" i="5"/>
  <c r="H307" i="5"/>
  <c r="G307" i="5"/>
  <c r="H306" i="5"/>
  <c r="G306" i="5"/>
  <c r="H305" i="5"/>
  <c r="G305" i="5"/>
  <c r="H304" i="5"/>
  <c r="G304" i="5"/>
  <c r="H303" i="5"/>
  <c r="G303" i="5"/>
  <c r="H302" i="5"/>
  <c r="G302" i="5"/>
  <c r="H301" i="5"/>
  <c r="G301" i="5"/>
  <c r="H300" i="5"/>
  <c r="G300" i="5"/>
  <c r="H299" i="5"/>
  <c r="G299" i="5"/>
  <c r="H298" i="5"/>
  <c r="G298" i="5"/>
  <c r="H297" i="5"/>
  <c r="G297" i="5"/>
  <c r="H296" i="5"/>
  <c r="G296" i="5"/>
  <c r="H295" i="5"/>
  <c r="G295" i="5"/>
  <c r="H294" i="5"/>
  <c r="G294" i="5"/>
  <c r="H293" i="5"/>
  <c r="G293" i="5"/>
  <c r="H292" i="5"/>
  <c r="G292" i="5"/>
  <c r="H291" i="5"/>
  <c r="G291" i="5"/>
  <c r="H290" i="5"/>
  <c r="G290" i="5"/>
  <c r="H289" i="5"/>
  <c r="G289" i="5"/>
  <c r="H288" i="5"/>
  <c r="G288" i="5"/>
  <c r="H287" i="5"/>
  <c r="G287" i="5"/>
  <c r="H286" i="5"/>
  <c r="G286" i="5"/>
  <c r="H285" i="5"/>
  <c r="G285" i="5"/>
  <c r="H284" i="5"/>
  <c r="G284" i="5"/>
  <c r="H283" i="5"/>
  <c r="G283" i="5"/>
  <c r="H282" i="5"/>
  <c r="G282" i="5"/>
  <c r="H281" i="5"/>
  <c r="G281" i="5"/>
  <c r="H280" i="5"/>
  <c r="G280" i="5"/>
  <c r="H279" i="5"/>
  <c r="G279" i="5"/>
  <c r="H278" i="5"/>
  <c r="G278" i="5"/>
  <c r="H277" i="5"/>
  <c r="G277" i="5"/>
  <c r="H276" i="5"/>
  <c r="G276" i="5"/>
  <c r="H275" i="5"/>
  <c r="G275" i="5"/>
  <c r="H274" i="5"/>
  <c r="G274" i="5"/>
  <c r="H273" i="5"/>
  <c r="G273" i="5"/>
  <c r="H272" i="5"/>
  <c r="G272" i="5"/>
  <c r="H271" i="5"/>
  <c r="G271" i="5"/>
  <c r="H270" i="5"/>
  <c r="G270" i="5"/>
  <c r="H269" i="5"/>
  <c r="G269" i="5"/>
  <c r="H268" i="5"/>
  <c r="G268" i="5"/>
  <c r="H267" i="5"/>
  <c r="G267" i="5"/>
  <c r="H266" i="5"/>
  <c r="G266" i="5"/>
  <c r="H265" i="5"/>
  <c r="G265" i="5"/>
  <c r="H264" i="5"/>
  <c r="G264" i="5"/>
  <c r="H263" i="5"/>
  <c r="G263" i="5"/>
  <c r="H262" i="5"/>
  <c r="G262" i="5"/>
  <c r="H261" i="5"/>
  <c r="G261" i="5"/>
  <c r="H260" i="5"/>
  <c r="G260" i="5"/>
  <c r="H259" i="5"/>
  <c r="G259" i="5"/>
  <c r="H258" i="5"/>
  <c r="G258" i="5"/>
  <c r="H257" i="5"/>
  <c r="G257" i="5"/>
  <c r="H256" i="5"/>
  <c r="G256" i="5"/>
  <c r="H255" i="5"/>
  <c r="G255" i="5"/>
  <c r="H254" i="5"/>
  <c r="G254" i="5"/>
  <c r="H253" i="5"/>
  <c r="G253" i="5"/>
  <c r="H252" i="5"/>
  <c r="G252" i="5"/>
  <c r="H251" i="5"/>
  <c r="G251" i="5"/>
  <c r="H250" i="5"/>
  <c r="G250" i="5"/>
  <c r="H249" i="5"/>
  <c r="G249" i="5"/>
  <c r="H248" i="5"/>
  <c r="G248" i="5"/>
  <c r="H247" i="5"/>
  <c r="G247" i="5"/>
  <c r="H246" i="5"/>
  <c r="G246" i="5"/>
  <c r="H245" i="5"/>
  <c r="G245" i="5"/>
  <c r="H244" i="5"/>
  <c r="G244" i="5"/>
  <c r="H243" i="5"/>
  <c r="G243" i="5"/>
  <c r="H242" i="5"/>
  <c r="G242" i="5"/>
  <c r="H241" i="5"/>
  <c r="G241" i="5"/>
  <c r="H240" i="5"/>
  <c r="G240" i="5"/>
  <c r="H239" i="5"/>
  <c r="G239" i="5"/>
  <c r="H238" i="5"/>
  <c r="G238" i="5"/>
  <c r="H237" i="5"/>
  <c r="G237" i="5"/>
  <c r="H236" i="5"/>
  <c r="G236" i="5"/>
  <c r="H235" i="5"/>
  <c r="G235" i="5"/>
  <c r="H234" i="5"/>
  <c r="G234" i="5"/>
  <c r="H233" i="5"/>
  <c r="G233" i="5"/>
  <c r="H232" i="5"/>
  <c r="G232" i="5"/>
  <c r="H231" i="5"/>
  <c r="G231" i="5"/>
  <c r="H230" i="5"/>
  <c r="G230" i="5"/>
  <c r="H229" i="5"/>
  <c r="G229" i="5"/>
  <c r="H228" i="5"/>
  <c r="G228" i="5"/>
  <c r="H227" i="5"/>
  <c r="G227" i="5"/>
  <c r="H226" i="5"/>
  <c r="G226" i="5"/>
  <c r="H225" i="5"/>
  <c r="G225" i="5"/>
  <c r="H224" i="5"/>
  <c r="G224" i="5"/>
  <c r="H223" i="5"/>
  <c r="G223" i="5"/>
  <c r="H222" i="5"/>
  <c r="G222" i="5"/>
  <c r="H221" i="5"/>
  <c r="G221" i="5"/>
  <c r="H220" i="5"/>
  <c r="G220" i="5"/>
  <c r="H219" i="5"/>
  <c r="G219" i="5"/>
  <c r="H218" i="5"/>
  <c r="G218" i="5"/>
  <c r="H217" i="5"/>
  <c r="G217" i="5"/>
  <c r="H216" i="5"/>
  <c r="G216" i="5"/>
  <c r="H215" i="5"/>
  <c r="G215" i="5"/>
  <c r="H214" i="5"/>
  <c r="G214" i="5"/>
  <c r="H213" i="5"/>
  <c r="G213" i="5"/>
  <c r="H212" i="5"/>
  <c r="G212" i="5"/>
  <c r="H211" i="5"/>
  <c r="G211" i="5"/>
  <c r="H210" i="5"/>
  <c r="G210" i="5"/>
  <c r="H209" i="5"/>
  <c r="G209" i="5"/>
  <c r="H208" i="5"/>
  <c r="G208" i="5"/>
  <c r="H207" i="5"/>
  <c r="G207" i="5"/>
  <c r="H206" i="5"/>
  <c r="G206" i="5"/>
  <c r="H205" i="5"/>
  <c r="G205" i="5"/>
  <c r="H204" i="5"/>
  <c r="G204" i="5"/>
  <c r="H203" i="5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H2" i="5"/>
  <c r="G2" i="5"/>
  <c r="AA428" i="5" l="1"/>
  <c r="AC428" i="5"/>
  <c r="AA423" i="5"/>
  <c r="AC423" i="5"/>
  <c r="AA458" i="5"/>
  <c r="AC458" i="5"/>
  <c r="AA445" i="5"/>
  <c r="AC445" i="5"/>
  <c r="AA439" i="5"/>
  <c r="AC439" i="5"/>
  <c r="AA456" i="5"/>
  <c r="AC456" i="5"/>
  <c r="Z458" i="5"/>
  <c r="AB458" i="5"/>
  <c r="Z431" i="5"/>
  <c r="AB431" i="5"/>
  <c r="Z430" i="5"/>
  <c r="AB430" i="5"/>
  <c r="Z437" i="5"/>
  <c r="AB437" i="5"/>
  <c r="AA460" i="5"/>
  <c r="AC460" i="5"/>
  <c r="Z445" i="5"/>
  <c r="AB445" i="5"/>
  <c r="AA422" i="5"/>
  <c r="AC422" i="5"/>
  <c r="AA449" i="5"/>
  <c r="AC449" i="5"/>
  <c r="AA448" i="5"/>
  <c r="AC448" i="5"/>
  <c r="AA450" i="5"/>
  <c r="AC450" i="5"/>
  <c r="AA429" i="5"/>
  <c r="AC429" i="5"/>
  <c r="AA446" i="5"/>
  <c r="AC446" i="5"/>
  <c r="AA438" i="5"/>
  <c r="AC438" i="5"/>
  <c r="AA455" i="5"/>
  <c r="AC455" i="5"/>
  <c r="Z454" i="5"/>
  <c r="AB454" i="5"/>
  <c r="Z427" i="5"/>
  <c r="AB427" i="5"/>
  <c r="Z426" i="5"/>
  <c r="AB426" i="5"/>
  <c r="Z440" i="5"/>
  <c r="AB440" i="5"/>
  <c r="Z453" i="5"/>
  <c r="AB453" i="5"/>
  <c r="AA436" i="5"/>
  <c r="AC436" i="5"/>
  <c r="AA437" i="5"/>
  <c r="AC437" i="5"/>
  <c r="AA433" i="5"/>
  <c r="AC433" i="5"/>
  <c r="AA444" i="5"/>
  <c r="AC444" i="5"/>
  <c r="AA440" i="5"/>
  <c r="AC440" i="5"/>
  <c r="Z457" i="5"/>
  <c r="AB457" i="5"/>
  <c r="Z459" i="5"/>
  <c r="AB459" i="5"/>
  <c r="Z429" i="5"/>
  <c r="AB429" i="5"/>
  <c r="Z446" i="5"/>
  <c r="AB446" i="5"/>
  <c r="Z439" i="5"/>
  <c r="AB439" i="5"/>
  <c r="Z434" i="5"/>
  <c r="AB434" i="5"/>
  <c r="AA434" i="5"/>
  <c r="AC434" i="5"/>
  <c r="Z436" i="5"/>
  <c r="AB436" i="5"/>
  <c r="AA431" i="5"/>
  <c r="AC431" i="5"/>
  <c r="AA424" i="5"/>
  <c r="AC424" i="5"/>
  <c r="AA441" i="5"/>
  <c r="AC441" i="5"/>
  <c r="Z462" i="5"/>
  <c r="AB462" i="5"/>
  <c r="Z463" i="5"/>
  <c r="AB463" i="5"/>
  <c r="Z433" i="5"/>
  <c r="AB433" i="5"/>
  <c r="Z432" i="5"/>
  <c r="AB432" i="5"/>
  <c r="Z438" i="5"/>
  <c r="AB438" i="5"/>
  <c r="Z444" i="5"/>
  <c r="AB444" i="5"/>
  <c r="AA443" i="5"/>
  <c r="AC443" i="5"/>
  <c r="AA451" i="5"/>
  <c r="AC451" i="5"/>
  <c r="AA461" i="5"/>
  <c r="AC461" i="5"/>
  <c r="AA432" i="5"/>
  <c r="AC432" i="5"/>
  <c r="AA426" i="5"/>
  <c r="AC426" i="5"/>
  <c r="AA442" i="5"/>
  <c r="AC442" i="5"/>
  <c r="Z451" i="5"/>
  <c r="AB451" i="5"/>
  <c r="Z455" i="5"/>
  <c r="AB455" i="5"/>
  <c r="Z425" i="5"/>
  <c r="AB425" i="5"/>
  <c r="Z449" i="5"/>
  <c r="AB449" i="5"/>
  <c r="Z441" i="5"/>
  <c r="AB441" i="5"/>
  <c r="AA435" i="5"/>
  <c r="AC435" i="5"/>
  <c r="Z435" i="5"/>
  <c r="AB435" i="5"/>
  <c r="AA463" i="5"/>
  <c r="AC463" i="5"/>
  <c r="AA459" i="5"/>
  <c r="AC459" i="5"/>
  <c r="AA430" i="5"/>
  <c r="AC430" i="5"/>
  <c r="AA427" i="5"/>
  <c r="AC427" i="5"/>
  <c r="AA453" i="5"/>
  <c r="AC453" i="5"/>
  <c r="Z456" i="5"/>
  <c r="AB456" i="5"/>
  <c r="Z460" i="5"/>
  <c r="AB460" i="5"/>
  <c r="Z448" i="5"/>
  <c r="AB448" i="5"/>
  <c r="Z443" i="5"/>
  <c r="AB443" i="5"/>
  <c r="AA454" i="5"/>
  <c r="AC454" i="5"/>
  <c r="Z450" i="5"/>
  <c r="AB450" i="5"/>
  <c r="AA462" i="5"/>
  <c r="AC462" i="5"/>
  <c r="AA457" i="5"/>
  <c r="AC457" i="5"/>
  <c r="AA447" i="5"/>
  <c r="AC447" i="5"/>
  <c r="AA425" i="5"/>
  <c r="AC425" i="5"/>
  <c r="AA452" i="5"/>
  <c r="AC452" i="5"/>
  <c r="Z461" i="5"/>
  <c r="AB461" i="5"/>
  <c r="Z452" i="5"/>
  <c r="AB452" i="5"/>
  <c r="Z428" i="5"/>
  <c r="AB428" i="5"/>
  <c r="Z447" i="5"/>
  <c r="AB447" i="5"/>
  <c r="Z442" i="5"/>
  <c r="AB442" i="5"/>
  <c r="Z422" i="5" l="1"/>
  <c r="AB422" i="5"/>
  <c r="Z424" i="5"/>
  <c r="AB424" i="5"/>
  <c r="Z423" i="5"/>
  <c r="AB423" i="5"/>
</calcChain>
</file>

<file path=xl/sharedStrings.xml><?xml version="1.0" encoding="utf-8"?>
<sst xmlns="http://schemas.openxmlformats.org/spreadsheetml/2006/main" count="5354" uniqueCount="417">
  <si>
    <t>K</t>
  </si>
  <si>
    <t>Cs</t>
  </si>
  <si>
    <t>Rb</t>
  </si>
  <si>
    <t>Core</t>
  </si>
  <si>
    <t>K/Rb</t>
  </si>
  <si>
    <t>K/Cs</t>
  </si>
  <si>
    <t>Log(Rb)</t>
  </si>
  <si>
    <t>Log(Cs)</t>
  </si>
  <si>
    <t>Mineral</t>
  </si>
  <si>
    <t>Ms</t>
  </si>
  <si>
    <t>Kfs</t>
  </si>
  <si>
    <t>Qz</t>
  </si>
  <si>
    <t>Pl</t>
  </si>
  <si>
    <t>Li</t>
  </si>
  <si>
    <t>Wall</t>
  </si>
  <si>
    <t>Intermediate</t>
  </si>
  <si>
    <t>D</t>
  </si>
  <si>
    <t>F solid</t>
  </si>
  <si>
    <t>Laser Sample ID</t>
  </si>
  <si>
    <t>Dike #</t>
  </si>
  <si>
    <t>stage</t>
  </si>
  <si>
    <t>Zone</t>
  </si>
  <si>
    <t xml:space="preserve">Grain texture </t>
  </si>
  <si>
    <t>Stage + Texture</t>
  </si>
  <si>
    <t>Stage + Zone</t>
  </si>
  <si>
    <t>Spot Compostions</t>
  </si>
  <si>
    <t>16-3-72 c1g1</t>
  </si>
  <si>
    <t>Early</t>
  </si>
  <si>
    <t>Poor</t>
  </si>
  <si>
    <t>Homogenous</t>
  </si>
  <si>
    <t>16-3-72 c1g1b</t>
  </si>
  <si>
    <t>16-3-72 c2g1a</t>
  </si>
  <si>
    <t>16-3-72 c2g1b</t>
  </si>
  <si>
    <t>Mid Cs</t>
  </si>
  <si>
    <t>High Cs</t>
  </si>
  <si>
    <t>16-4-82 c1g1a</t>
  </si>
  <si>
    <t>16-4-82 c1g1b</t>
  </si>
  <si>
    <t>16-4-86 c1g1a</t>
  </si>
  <si>
    <t>16-4-86 c1g1b</t>
  </si>
  <si>
    <t>16-4-86 c1g1c dark Rim</t>
  </si>
  <si>
    <t>Low Cs</t>
  </si>
  <si>
    <t>16-4-86 c2g1a</t>
  </si>
  <si>
    <t>Zoned</t>
  </si>
  <si>
    <t xml:space="preserve">Core </t>
  </si>
  <si>
    <t>16-4-86 c2g1b Rim</t>
  </si>
  <si>
    <t>Rim</t>
  </si>
  <si>
    <t>16-4-86 c3g1a</t>
  </si>
  <si>
    <t>16-4-86 c3g1b</t>
  </si>
  <si>
    <t>16-5-21 c1g1a</t>
  </si>
  <si>
    <t>16-5-21 c1g1b</t>
  </si>
  <si>
    <t>16-5-21 c2g1a</t>
  </si>
  <si>
    <t>16-5-21 c2g1b</t>
  </si>
  <si>
    <t>16-5-21 c2g2a</t>
  </si>
  <si>
    <t>16-5-21 c2g2b</t>
  </si>
  <si>
    <t>16-5-43 c1g1a</t>
  </si>
  <si>
    <t>16-5-43 c1g1b</t>
  </si>
  <si>
    <t>16-5-43 c1g1c</t>
  </si>
  <si>
    <t>16-6-22 c1g1a</t>
  </si>
  <si>
    <t>16-6-22 c1g1b</t>
  </si>
  <si>
    <t>16-6-22 c2g1a</t>
  </si>
  <si>
    <t>Late</t>
  </si>
  <si>
    <t>16-6-22 c2g1b</t>
  </si>
  <si>
    <t>16-6-46 c1g1a</t>
  </si>
  <si>
    <t>16-6-46 c1g1b</t>
  </si>
  <si>
    <t>16-6-46 c1g1c</t>
  </si>
  <si>
    <t>16-6-68 c1g1a</t>
  </si>
  <si>
    <t>16-6-68 c1g1b</t>
  </si>
  <si>
    <t>16-6-68 c2g1a</t>
  </si>
  <si>
    <t>16-6-68 c2g1b</t>
  </si>
  <si>
    <t>16-6-68 c3g1a</t>
  </si>
  <si>
    <t>16-6-68 c3g1b</t>
  </si>
  <si>
    <t>16-7-188 c1g1a</t>
  </si>
  <si>
    <t>Central</t>
  </si>
  <si>
    <t>Patchy</t>
  </si>
  <si>
    <t>16-7-188 c1g1b</t>
  </si>
  <si>
    <t>16-7-188 c1g1c</t>
  </si>
  <si>
    <t>16-7-188 c1g1d</t>
  </si>
  <si>
    <t>16-7-213 c1g1a</t>
  </si>
  <si>
    <t>16-7-213 c1g1b</t>
  </si>
  <si>
    <t>16-7-213 c1g1c</t>
  </si>
  <si>
    <t>16-7-252.2 c1g1a</t>
  </si>
  <si>
    <t>16-7-252.2 c1g1b</t>
  </si>
  <si>
    <t>16-7-252.2 c1g1c</t>
  </si>
  <si>
    <t>16-7-256 c1g1a</t>
  </si>
  <si>
    <t>16-7-256 c1g1b</t>
  </si>
  <si>
    <t>16-7-256 c1g1c</t>
  </si>
  <si>
    <t>16-7-256 c1g1d bright</t>
  </si>
  <si>
    <t>16-7-256 c2g1a</t>
  </si>
  <si>
    <t>16-7-256 c2g1b</t>
  </si>
  <si>
    <t>16-7-256 c2g1c</t>
  </si>
  <si>
    <t>17-10-180 c1g1a</t>
  </si>
  <si>
    <t>17-10-180 c1g1b</t>
  </si>
  <si>
    <t>17-10-180 c2g1a</t>
  </si>
  <si>
    <t>17-10-180 c2g1b</t>
  </si>
  <si>
    <t>17-10-192 c1g1a</t>
  </si>
  <si>
    <t>17-10-192 c1g1b</t>
  </si>
  <si>
    <t>17-10-192 c1g1c</t>
  </si>
  <si>
    <t>17-10-192 c2g1a</t>
  </si>
  <si>
    <t>17-10-192 c2g1b</t>
  </si>
  <si>
    <t>17-10-192 c2g1c</t>
  </si>
  <si>
    <t>17-18-71.2b c1g1a</t>
  </si>
  <si>
    <t>17-18-71.2b c1g1b</t>
  </si>
  <si>
    <t>17-18-71.2b c2g1a</t>
  </si>
  <si>
    <t>17-18-71.2b c2g1b</t>
  </si>
  <si>
    <t>17-18-71.2b c2g1c</t>
  </si>
  <si>
    <t>18-20-157 c1g1a</t>
  </si>
  <si>
    <t>Exsolution</t>
  </si>
  <si>
    <t>18-20-157 c1g1b</t>
  </si>
  <si>
    <t>18-20-157 c1g1c</t>
  </si>
  <si>
    <t>18-20-157 c2g1a</t>
  </si>
  <si>
    <t>lamellae</t>
  </si>
  <si>
    <t>18-20-157 c2g1b</t>
  </si>
  <si>
    <t>18-20-157 c2g1c</t>
  </si>
  <si>
    <t>Cs_ppm</t>
  </si>
  <si>
    <t>Rb_ppm</t>
  </si>
  <si>
    <t>K_ppm</t>
  </si>
  <si>
    <t>Probe ID</t>
  </si>
  <si>
    <t>Magmatic vs Metasomatic</t>
  </si>
  <si>
    <t>Spodumene Present</t>
  </si>
  <si>
    <t>Comment</t>
  </si>
  <si>
    <t>Qtz-Alb-Musc+</t>
  </si>
  <si>
    <t>Phosphates</t>
  </si>
  <si>
    <t>CGM</t>
  </si>
  <si>
    <t>CGM Level</t>
  </si>
  <si>
    <t>Sulphate</t>
  </si>
  <si>
    <t>Other</t>
  </si>
  <si>
    <t>EMPA</t>
  </si>
  <si>
    <t>16-3-72p8_C1_G1 Line 001</t>
  </si>
  <si>
    <t>magmatic</t>
  </si>
  <si>
    <t>Y</t>
  </si>
  <si>
    <t>Ksp-Spod</t>
  </si>
  <si>
    <t>FeMn</t>
  </si>
  <si>
    <t>Yes</t>
  </si>
  <si>
    <t>Arsenopyrite</t>
  </si>
  <si>
    <t>Cassiterite</t>
  </si>
  <si>
    <t>16-3-72p8_C1_G1 Line 002</t>
  </si>
  <si>
    <t>16-3-72p8_C2_G1 Line 008</t>
  </si>
  <si>
    <t>16-3-72p8_C2_G1 Line 009</t>
  </si>
  <si>
    <t>16-4-82p2_C1_G1 Line 001</t>
  </si>
  <si>
    <t>N</t>
  </si>
  <si>
    <t>Tour</t>
  </si>
  <si>
    <t>Apatite</t>
  </si>
  <si>
    <t>No</t>
  </si>
  <si>
    <t>16-4-82p2_C1_G1 Line 002</t>
  </si>
  <si>
    <t>16-4-82p2_C1_G1 Line 003</t>
  </si>
  <si>
    <t>16-4-82p2_C1_G1 Line 004</t>
  </si>
  <si>
    <t>16-4-82p2_C1_G1 Line 007</t>
  </si>
  <si>
    <t>16-4-82p2_C1_G1 Line 008</t>
  </si>
  <si>
    <t>16-4-82p2_C1_G1 Line 009</t>
  </si>
  <si>
    <t>16-4-82p2_C1_G1 Line 010</t>
  </si>
  <si>
    <t>16-4-86_C1_G1 Line 001</t>
  </si>
  <si>
    <t>Uraninite</t>
  </si>
  <si>
    <t>16-4-86_C1_G1 Line 005</t>
  </si>
  <si>
    <t>16-4-86_C1_G1 Line 010</t>
  </si>
  <si>
    <t>16-4-86_C2_G1 Line 002</t>
  </si>
  <si>
    <t>16-4-86_C2_G1 Line 010</t>
  </si>
  <si>
    <t>metasomatic</t>
  </si>
  <si>
    <t>16-4-86_C3_G1 Line 001</t>
  </si>
  <si>
    <t>16-4-86_C3_G1 Line 002</t>
  </si>
  <si>
    <t>16-4-86_C3_G1 Line 008</t>
  </si>
  <si>
    <t>16-4-86_C3_G1 Line 009</t>
  </si>
  <si>
    <t>16-5-21p4_C1_G1 Line 001</t>
  </si>
  <si>
    <t>place holder LOD values</t>
  </si>
  <si>
    <t>High</t>
  </si>
  <si>
    <t>Uraninite-Sphalerite</t>
  </si>
  <si>
    <t>16-5-21p4_C1_G1 Line 002</t>
  </si>
  <si>
    <t>16-5-21p4_C1_G1 Line 003</t>
  </si>
  <si>
    <t>16-5-21p4_C1_G1 Line 008</t>
  </si>
  <si>
    <t>16-5-21p4_C1_G1 Line 009</t>
  </si>
  <si>
    <t>16-5-21p4_C1_G1 Line 010</t>
  </si>
  <si>
    <t>16-5-21p4_C2_G1 Line 004</t>
  </si>
  <si>
    <t>16-5-21p4_C2_G1 Line 005</t>
  </si>
  <si>
    <t>16-5-21p4_C2_G1 Line 006</t>
  </si>
  <si>
    <t>16-5-21p4_C2_G1 Line 001</t>
  </si>
  <si>
    <t>16-5-21p4_C2_G2 Line 006</t>
  </si>
  <si>
    <t>16-5-21p4_C2_G2 Line 007</t>
  </si>
  <si>
    <t>16-5-21p4_C2_G2 Line 008</t>
  </si>
  <si>
    <t>16-5-21p4_C2_G2 Line 009</t>
  </si>
  <si>
    <t>16-5-21p4_C2_G2 Line 001</t>
  </si>
  <si>
    <t>16-5-21p4_C2_G2 Line 002</t>
  </si>
  <si>
    <t>16-5-21p4_C2_G2 Line 003</t>
  </si>
  <si>
    <t>16-5-21p4_C2_G2 Line 004</t>
  </si>
  <si>
    <t>16-5-43p6_C1_G1 Line 001</t>
  </si>
  <si>
    <t>Apatite-FeMn</t>
  </si>
  <si>
    <t>Medium</t>
  </si>
  <si>
    <t>16-5-43p6_C1_G1 Line 005</t>
  </si>
  <si>
    <t>16-5-43p6_C1_G1 Line 006</t>
  </si>
  <si>
    <t>16-5-43p6_C1_G1 Line 009</t>
  </si>
  <si>
    <t>16-6-22p2_C1_G1 Line 009</t>
  </si>
  <si>
    <t>Low</t>
  </si>
  <si>
    <t>Chalco</t>
  </si>
  <si>
    <t>Leollingite</t>
  </si>
  <si>
    <t>16-6-22p2_C1_G1 Line 008</t>
  </si>
  <si>
    <t>16-6-22p2_C1_G1 Line 002</t>
  </si>
  <si>
    <t>16-6-22p2_C1_G1 Line 001</t>
  </si>
  <si>
    <t>16-6-22p2_C1_G2 Line 007</t>
  </si>
  <si>
    <t>16-6-22p2_C1_G2 Line 008</t>
  </si>
  <si>
    <t>16-6-22p2_C1_G2 Line 009</t>
  </si>
  <si>
    <t>16-6-22p2_C1_G2 Line 010</t>
  </si>
  <si>
    <t>16-6-22p2_C1_G2 Line 001</t>
  </si>
  <si>
    <t>16-6-22p2_C1_G2 Line 002</t>
  </si>
  <si>
    <t>16-6-22p2_C1_G2 Line 003</t>
  </si>
  <si>
    <t>16-6-22p2_C1_G2 Line 004</t>
  </si>
  <si>
    <t>16-6-46p2_C1_G1 Line 009</t>
  </si>
  <si>
    <t>16-6-46p2_C1_G1 Line 010</t>
  </si>
  <si>
    <t>Enriched</t>
  </si>
  <si>
    <t>16-6-46p2_C1_G1 Line 006</t>
  </si>
  <si>
    <t>16-6-46p2_C1_G1 Line 007</t>
  </si>
  <si>
    <t>16-6-46p2_C1_G1 Line 001</t>
  </si>
  <si>
    <t>16-6-68_C1_G1 Line 008</t>
  </si>
  <si>
    <t>Tour-Spod</t>
  </si>
  <si>
    <t>16-6-68_C1_G1 Line 009</t>
  </si>
  <si>
    <t>16-6-68_C1_G1 Line 003</t>
  </si>
  <si>
    <t>16-6-68_C1_G1 Line 002</t>
  </si>
  <si>
    <t>16-6-68_C2_G1 Line 002</t>
  </si>
  <si>
    <t>16-6-68_C2_G1 Line 003</t>
  </si>
  <si>
    <t>16-6-68_C2_G1 Line 009</t>
  </si>
  <si>
    <t>16-6-68_C2_G1 Line 010</t>
  </si>
  <si>
    <t>16-6-68_C3_G1 Line 010</t>
  </si>
  <si>
    <t>16-6-68_C3_G1 Line 009</t>
  </si>
  <si>
    <t>16-6-68_C3_G1 Line 008</t>
  </si>
  <si>
    <t>16-6-68_C3_G1 Line 007</t>
  </si>
  <si>
    <t>16-6-68_C3_G1 Line 006</t>
  </si>
  <si>
    <t>Near Apatite inclusion</t>
  </si>
  <si>
    <t>16-6-68_C3_G1 Line 005</t>
  </si>
  <si>
    <t>16-6-68_C3_G1 Line 004</t>
  </si>
  <si>
    <t>16-6-68_C3_G1 Line 003</t>
  </si>
  <si>
    <t>16-6-68_C3_G1 Line 002</t>
  </si>
  <si>
    <t>16-6-68_C3_G1 Line 001</t>
  </si>
  <si>
    <t>16-7-188p6_C1_G1 Line 001</t>
  </si>
  <si>
    <t>Ksp-Tour</t>
  </si>
  <si>
    <t>16-7-188p6_C1_G1 Line 003</t>
  </si>
  <si>
    <t>16-7-188p6_C1_G1 Line 005</t>
  </si>
  <si>
    <t>16-7-188p6_C1_G1 Line 008</t>
  </si>
  <si>
    <t>16-7-188p6_C1_G1 Line 010</t>
  </si>
  <si>
    <t>16-7-188p6_C1_G1 Line 004</t>
  </si>
  <si>
    <t>16-7-213p5_C1_G1 Line 001</t>
  </si>
  <si>
    <t>16-7-213p5_C1_G1 Line 002</t>
  </si>
  <si>
    <t>16-7-213p5_C1_G1 Line 003</t>
  </si>
  <si>
    <t>16-7-213p5_C1_G1 Line 004</t>
  </si>
  <si>
    <t>16-7-213p5_C1_G1 Line 005</t>
  </si>
  <si>
    <t>16-7-213p5_C1_G1 Line 006</t>
  </si>
  <si>
    <t>16-7-213p5_C1_G1 Line 008</t>
  </si>
  <si>
    <t>16-7-213p5_C1_G1 Line 009</t>
  </si>
  <si>
    <t>16-7-213p5_C1_G1 Line 010</t>
  </si>
  <si>
    <t>16-7-252p2_C1_G1 Line 008</t>
  </si>
  <si>
    <t>16-7-252p2_C1_G1 Line 009</t>
  </si>
  <si>
    <t>16-7-252p2_C1_G1 Line 010</t>
  </si>
  <si>
    <t>16-7-252p2_C1_G1 Line 001</t>
  </si>
  <si>
    <t>16-7-252p2_C1_G1 Line 002</t>
  </si>
  <si>
    <t>16-7-252p2_C1_G1 Line 003</t>
  </si>
  <si>
    <t>16-7-252p2_C1_G1 Line 004</t>
  </si>
  <si>
    <t>16-7-25p6_C1_G1 Line 010</t>
  </si>
  <si>
    <t>Spod</t>
  </si>
  <si>
    <t>16-7-25p6_C1_G1 Line 009</t>
  </si>
  <si>
    <t>16-7-25p6_C1_G1 Line 006</t>
  </si>
  <si>
    <t>16-7-25p6_C1_G1 Line 005</t>
  </si>
  <si>
    <t>16-7-25p6_C1_G1 Line 004</t>
  </si>
  <si>
    <t>16-7-25p6_C1_G1 Line 002</t>
  </si>
  <si>
    <t>16-7-25p6_C1_G1 Line 001</t>
  </si>
  <si>
    <t>16-7-25p6_C1_G1 Line 003</t>
  </si>
  <si>
    <t>16-7-25p6_C2_G1 Line 008</t>
  </si>
  <si>
    <t>16-7-25p6_C2_G1 Line 009</t>
  </si>
  <si>
    <t>16-7-25p6_C2_G1 Line 004</t>
  </si>
  <si>
    <t>16-7-25p6_C2_G1 Line 005</t>
  </si>
  <si>
    <t>16-7-25p6_C2_G1 Line 001</t>
  </si>
  <si>
    <t>16-7-25p6_C2_G1 Line 002</t>
  </si>
  <si>
    <t>17-10-18p0_C1_G1 Line 008</t>
  </si>
  <si>
    <t>17-10-18p0_C1_G1 Line 001</t>
  </si>
  <si>
    <t>17-10-18p0_C2_G1a Line 005</t>
  </si>
  <si>
    <t>17-10-18p0_C2_G1a Line 004</t>
  </si>
  <si>
    <t>17-10-18p0_C2_G1a Line 003</t>
  </si>
  <si>
    <t>17-10-18p0_C2_G1a Line 002</t>
  </si>
  <si>
    <t>17-10-18p0_C2_G1a Line 001</t>
  </si>
  <si>
    <t>17-10-18p0_C2_G1b Line 005</t>
  </si>
  <si>
    <t>17-10-18p0_C2_G1b Line 004</t>
  </si>
  <si>
    <t>17-10-18p0_C2_G1b Line 003</t>
  </si>
  <si>
    <t>17-10-18p0_C2_G1b Line 002</t>
  </si>
  <si>
    <t>17-10-18p0_C2_G1b Line 001</t>
  </si>
  <si>
    <t>17-10-192p4_C1_G1b Line 001</t>
  </si>
  <si>
    <t>17-10-192p4_C1_G1b Line 002</t>
  </si>
  <si>
    <t>17-10-192p4_C1_G1b Line 003</t>
  </si>
  <si>
    <t>17-10-192p4_C1_G1b Line 004</t>
  </si>
  <si>
    <t>17-10-192p4_C1_G1b Line 005</t>
  </si>
  <si>
    <t>17-10-192p4_C1_G1c Line 001</t>
  </si>
  <si>
    <t>17-10-192p4_C1_G1c Line 002</t>
  </si>
  <si>
    <t>17-10-192p4_C1_G1c Line 003</t>
  </si>
  <si>
    <t>17-10-192p4_C1_G1c Line 004</t>
  </si>
  <si>
    <t>17-10-192p4_C1_G1c Line 005</t>
  </si>
  <si>
    <t>17-10-192p4_C1_G1a Line 001</t>
  </si>
  <si>
    <t>17-10-192p4_C1_G1a Line 002</t>
  </si>
  <si>
    <t>17-10-192p4_C1_G1a Line 003</t>
  </si>
  <si>
    <t>17-10-192p4_C1_G1a Line 004</t>
  </si>
  <si>
    <t>17-10-192p4_C1_G1a Line 005</t>
  </si>
  <si>
    <t>17-10-192p4_C2_G1a Line 001</t>
  </si>
  <si>
    <t>17-10-192p4_C2_G1a Line 002</t>
  </si>
  <si>
    <t>17-10-192p4_C2_G1a Line 003</t>
  </si>
  <si>
    <t>17-10-192p4_C2_G1a Line 004</t>
  </si>
  <si>
    <t>17-10-192p4_C2_G1a Line 005</t>
  </si>
  <si>
    <t>17-10-192p4_C2_G1b Line 001</t>
  </si>
  <si>
    <t>17-10-192p4_C2_G1b Line 002</t>
  </si>
  <si>
    <t>17-10-192p4_C2_G1b Line 003</t>
  </si>
  <si>
    <t>17-10-192p4_C2_G1b Line 004</t>
  </si>
  <si>
    <t>17-10-192p4_C2_G1b Line 005</t>
  </si>
  <si>
    <t>17-10-192p4_C2_G1c Line 001</t>
  </si>
  <si>
    <t>17-10-192p4_C2_G1c Line 002</t>
  </si>
  <si>
    <t>17-10-192p4_C2_G1c Line 003</t>
  </si>
  <si>
    <t>17-10-192p4_C2_G1c Line 004</t>
  </si>
  <si>
    <t>17-10-192p4_C2_G1c Line 005</t>
  </si>
  <si>
    <t>17-18-71p2_C1_G1a Line 001</t>
  </si>
  <si>
    <t>17-18-71p2_C1_G1a Line 002</t>
  </si>
  <si>
    <t>17-18-71p2_C1_G1a Line 003</t>
  </si>
  <si>
    <t>17-18-71p2_C1_G1a Line 004</t>
  </si>
  <si>
    <t>17-18-71p2_C1_G1a Line 005</t>
  </si>
  <si>
    <t>17-18-71p2_C1_G1b Line 001</t>
  </si>
  <si>
    <t>17-18-71p2_C1_G1b Line 002</t>
  </si>
  <si>
    <t>17-18-71p2_C1_G1b Line 003</t>
  </si>
  <si>
    <t>17-18-71p2_C1_G1b Line 004</t>
  </si>
  <si>
    <t>17-18-71p2_C1_G1b Line 005</t>
  </si>
  <si>
    <t>17-18-71p2_C2_G1c Line 005</t>
  </si>
  <si>
    <t>17-18-71p2_C2_G1c Line 004</t>
  </si>
  <si>
    <t>17-18-71p2_C2_G1c Line 003</t>
  </si>
  <si>
    <t>17-18-71p2_C2_G1c Line 002</t>
  </si>
  <si>
    <t>17-18-71p2_C2_G1c Line 001</t>
  </si>
  <si>
    <t>17-18-71p2_C2_G1b Line 005</t>
  </si>
  <si>
    <t>17-18-71p2_C2_G1b Line 004</t>
  </si>
  <si>
    <t>17-18-71p2_C2_G1b Line 003</t>
  </si>
  <si>
    <t>17-18-71p2_C2_G1b Line 002</t>
  </si>
  <si>
    <t>17-18-71p2_C2_G1b Line 001</t>
  </si>
  <si>
    <t>17-18-71p2_C2_G1a Line 005</t>
  </si>
  <si>
    <t>17-18-71p2_C2_G1a Line 004</t>
  </si>
  <si>
    <t>17-18-71p2_C2_G1a Line 003</t>
  </si>
  <si>
    <t>17-18-71p2_C2_G1a Line 002</t>
  </si>
  <si>
    <t>17-18-71p2_C2_G1a Line 001</t>
  </si>
  <si>
    <t>18-20-157_C1_G1b Line 001</t>
  </si>
  <si>
    <t>Rutile</t>
  </si>
  <si>
    <t>18-20-157_C1_G1b Line 002</t>
  </si>
  <si>
    <t>18-20-157_C1_G1b Line 003</t>
  </si>
  <si>
    <t>18-20-157_C1_G1b Line 004</t>
  </si>
  <si>
    <t>18-20-157_C1_G1b Line 005</t>
  </si>
  <si>
    <t>18-20-157_C1_G1c Line 001</t>
  </si>
  <si>
    <t>18-20-157_C1_G1c Line 002</t>
  </si>
  <si>
    <t>18-20-157_C1_G1c Line 003</t>
  </si>
  <si>
    <t>18-20-157_C1_G1c Line 004</t>
  </si>
  <si>
    <t>18-20-157_C1_G1c Line 005</t>
  </si>
  <si>
    <t>18-20-157_C1_G1a Line 001</t>
  </si>
  <si>
    <t>18-20-157_C1_G1a Line 002</t>
  </si>
  <si>
    <t>18-20-157_C1_G1a Line 003</t>
  </si>
  <si>
    <t>18-20-157_C1_G1a Line 004</t>
  </si>
  <si>
    <t>18-20-157_C1_G1a Line 005</t>
  </si>
  <si>
    <t>18-20-157_C2_G1b Line 001</t>
  </si>
  <si>
    <t>18-20-157_C2_G1b Line 002</t>
  </si>
  <si>
    <t>18-20-157_C2_G1b Line 003</t>
  </si>
  <si>
    <t>18-20-157_C2_G1b Line 004</t>
  </si>
  <si>
    <t>18-20-157_C2_G1b Line 005</t>
  </si>
  <si>
    <t>18-20-157_C2_G1a Line 001</t>
  </si>
  <si>
    <t>18-20-157_C2_G1a Line 002</t>
  </si>
  <si>
    <t>18-20-157_C2_G1a Line 003</t>
  </si>
  <si>
    <t>18-20-157_C2_G1a Line 004</t>
  </si>
  <si>
    <t>18-20-157_C2_G1a Line 005</t>
  </si>
  <si>
    <t>18-20-157_C2_G1c Line 001</t>
  </si>
  <si>
    <t>18-20-157_C2_G1c Line 002</t>
  </si>
  <si>
    <t>18-20-157_C2_G1c Line 003</t>
  </si>
  <si>
    <t>18-20-157_C2_G1c Line 004</t>
  </si>
  <si>
    <t>18-20-157_C2_G1c Line 005</t>
  </si>
  <si>
    <t>K wt%</t>
  </si>
  <si>
    <t>Granite Model</t>
  </si>
  <si>
    <t>Peg Model</t>
  </si>
  <si>
    <t>Intial Peg Comp</t>
  </si>
  <si>
    <t>model</t>
  </si>
  <si>
    <t>Wall model</t>
  </si>
  <si>
    <t>Intermediate model</t>
  </si>
  <si>
    <t>Central model</t>
  </si>
  <si>
    <t>Intial comp</t>
  </si>
  <si>
    <t>Tur</t>
  </si>
  <si>
    <t>Grt</t>
  </si>
  <si>
    <t>Bt</t>
  </si>
  <si>
    <t>Magmatic F</t>
  </si>
  <si>
    <t>Low F</t>
  </si>
  <si>
    <t>High F</t>
  </si>
  <si>
    <t>Log(K/Rb) vs log(Rb)</t>
  </si>
  <si>
    <t>Log(K/Cs) vs log(Cs)</t>
  </si>
  <si>
    <t>Log(K/Rb) Vs Log(Cs)</t>
  </si>
  <si>
    <t>Granitic models</t>
  </si>
  <si>
    <t>Pegmatite models</t>
  </si>
  <si>
    <t>Granite (Chakraborty and Upadhyay 2020)</t>
  </si>
  <si>
    <t>Pegmatite (This study)</t>
  </si>
  <si>
    <t>Ms [K]</t>
  </si>
  <si>
    <t>Granite</t>
  </si>
  <si>
    <t>pegmatite</t>
  </si>
  <si>
    <r>
      <t>K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*C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K </t>
    </r>
  </si>
  <si>
    <t>A</t>
  </si>
  <si>
    <t>Mineral Mass Fractionation</t>
  </si>
  <si>
    <t>Elements</t>
  </si>
  <si>
    <r>
      <t>C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*(1-Fsolid)^(D-1)</t>
    </r>
  </si>
  <si>
    <r>
      <t>(C</t>
    </r>
    <r>
      <rPr>
        <vertAlign val="subscript"/>
        <sz val="11"/>
        <color theme="1"/>
        <rFont val="Calibri"/>
        <family val="2"/>
        <scheme val="minor"/>
      </rPr>
      <t>0,K,mica</t>
    </r>
    <r>
      <rPr>
        <sz val="11"/>
        <color theme="1"/>
        <rFont val="Calibri"/>
        <family val="2"/>
        <scheme val="minor"/>
      </rPr>
      <t>/C</t>
    </r>
    <r>
      <rPr>
        <vertAlign val="subscript"/>
        <sz val="11"/>
        <color theme="1"/>
        <rFont val="Calibri"/>
        <family val="2"/>
        <scheme val="minor"/>
      </rPr>
      <t>0,Rb,mica</t>
    </r>
    <r>
      <rPr>
        <sz val="11"/>
        <color theme="1"/>
        <rFont val="Calibri"/>
        <family val="2"/>
        <scheme val="minor"/>
      </rPr>
      <t>)=(C</t>
    </r>
    <r>
      <rPr>
        <vertAlign val="subscript"/>
        <sz val="11"/>
        <color theme="1"/>
        <rFont val="Calibri"/>
        <family val="2"/>
        <scheme val="minor"/>
      </rPr>
      <t>0,K,Liq</t>
    </r>
    <r>
      <rPr>
        <sz val="11"/>
        <color theme="1"/>
        <rFont val="Calibri"/>
        <family val="2"/>
        <scheme val="minor"/>
      </rPr>
      <t xml:space="preserve"> * K</t>
    </r>
    <r>
      <rPr>
        <vertAlign val="subscript"/>
        <sz val="11"/>
        <color theme="1"/>
        <rFont val="Calibri"/>
        <family val="2"/>
        <scheme val="minor"/>
      </rPr>
      <t>d,K</t>
    </r>
    <r>
      <rPr>
        <sz val="11"/>
        <color theme="1"/>
        <rFont val="Calibri"/>
        <family val="2"/>
        <scheme val="minor"/>
      </rPr>
      <t>)*(1/C</t>
    </r>
    <r>
      <rPr>
        <vertAlign val="subscript"/>
        <sz val="11"/>
        <color theme="1"/>
        <rFont val="Calibri"/>
        <family val="2"/>
        <scheme val="minor"/>
      </rPr>
      <t>Rb,mica</t>
    </r>
    <r>
      <rPr>
        <sz val="11"/>
        <color theme="1"/>
        <rFont val="Calibri"/>
        <family val="2"/>
        <scheme val="minor"/>
      </rPr>
      <t>)</t>
    </r>
  </si>
  <si>
    <r>
      <t>D=(K</t>
    </r>
    <r>
      <rPr>
        <vertAlign val="subscript"/>
        <sz val="11"/>
        <color theme="1"/>
        <rFont val="Calibri"/>
        <family val="2"/>
        <scheme val="minor"/>
      </rPr>
      <t>d,musc</t>
    </r>
    <r>
      <rPr>
        <sz val="11"/>
        <color theme="1"/>
        <rFont val="Calibri"/>
        <family val="2"/>
        <scheme val="minor"/>
      </rPr>
      <t xml:space="preserve"> *%) + (K</t>
    </r>
    <r>
      <rPr>
        <vertAlign val="subscript"/>
        <sz val="11"/>
        <color theme="1"/>
        <rFont val="Calibri"/>
        <family val="2"/>
        <scheme val="minor"/>
      </rPr>
      <t>d,Ksp</t>
    </r>
    <r>
      <rPr>
        <sz val="11"/>
        <color theme="1"/>
        <rFont val="Calibri"/>
        <family val="2"/>
        <scheme val="minor"/>
      </rPr>
      <t xml:space="preserve"> *%) +(K</t>
    </r>
    <r>
      <rPr>
        <vertAlign val="subscript"/>
        <sz val="11"/>
        <color theme="1"/>
        <rFont val="Calibri"/>
        <family val="2"/>
        <scheme val="minor"/>
      </rPr>
      <t>d,Qz</t>
    </r>
    <r>
      <rPr>
        <sz val="11"/>
        <color theme="1"/>
        <rFont val="Calibri"/>
        <family val="2"/>
        <scheme val="minor"/>
      </rPr>
      <t xml:space="preserve"> *%) + (K</t>
    </r>
    <r>
      <rPr>
        <vertAlign val="subscript"/>
        <sz val="11"/>
        <color theme="1"/>
        <rFont val="Calibri"/>
        <family val="2"/>
        <scheme val="minor"/>
      </rPr>
      <t>d,Ab</t>
    </r>
    <r>
      <rPr>
        <sz val="11"/>
        <color theme="1"/>
        <rFont val="Calibri"/>
        <family val="2"/>
        <scheme val="minor"/>
      </rPr>
      <t xml:space="preserve"> *%)+(K</t>
    </r>
    <r>
      <rPr>
        <vertAlign val="subscript"/>
        <sz val="11"/>
        <color theme="1"/>
        <rFont val="Calibri"/>
        <family val="2"/>
        <scheme val="minor"/>
      </rPr>
      <t>d,Tur</t>
    </r>
    <r>
      <rPr>
        <sz val="11"/>
        <color theme="1"/>
        <rFont val="Calibri"/>
        <family val="2"/>
        <scheme val="minor"/>
      </rPr>
      <t xml:space="preserve"> *%) + (K</t>
    </r>
    <r>
      <rPr>
        <vertAlign val="subscript"/>
        <sz val="11"/>
        <color theme="1"/>
        <rFont val="Calibri"/>
        <family val="2"/>
        <scheme val="minor"/>
      </rPr>
      <t>d,Grt</t>
    </r>
    <r>
      <rPr>
        <sz val="11"/>
        <color theme="1"/>
        <rFont val="Calibri"/>
        <family val="2"/>
        <scheme val="minor"/>
      </rPr>
      <t xml:space="preserve"> *%) + (K</t>
    </r>
    <r>
      <rPr>
        <vertAlign val="subscript"/>
        <sz val="11"/>
        <color theme="1"/>
        <rFont val="Calibri"/>
        <family val="2"/>
        <scheme val="minor"/>
      </rPr>
      <t>d,Bt</t>
    </r>
    <r>
      <rPr>
        <sz val="11"/>
        <color theme="1"/>
        <rFont val="Calibri"/>
        <family val="2"/>
        <scheme val="minor"/>
      </rPr>
      <t xml:space="preserve"> *%)</t>
    </r>
  </si>
  <si>
    <r>
      <t>C= K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* C</t>
    </r>
    <r>
      <rPr>
        <vertAlign val="subscript"/>
        <sz val="11"/>
        <color theme="1"/>
        <rFont val="Calibri"/>
        <family val="2"/>
        <scheme val="minor"/>
      </rPr>
      <t>L</t>
    </r>
  </si>
  <si>
    <r>
      <t xml:space="preserve"> A=(D</t>
    </r>
    <r>
      <rPr>
        <vertAlign val="sub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>-D</t>
    </r>
    <r>
      <rPr>
        <vertAlign val="subscript"/>
        <sz val="11"/>
        <color theme="1"/>
        <rFont val="Calibri"/>
        <family val="2"/>
        <scheme val="minor"/>
      </rPr>
      <t>Rb</t>
    </r>
    <r>
      <rPr>
        <sz val="11"/>
        <color theme="1"/>
        <rFont val="Calibri"/>
        <family val="2"/>
        <scheme val="minor"/>
      </rPr>
      <t>)/(D</t>
    </r>
    <r>
      <rPr>
        <vertAlign val="subscript"/>
        <sz val="11"/>
        <color theme="1"/>
        <rFont val="Calibri"/>
        <family val="2"/>
        <scheme val="minor"/>
      </rPr>
      <t>Cs</t>
    </r>
    <r>
      <rPr>
        <sz val="11"/>
        <color theme="1"/>
        <rFont val="Calibri"/>
        <family val="2"/>
        <scheme val="minor"/>
      </rPr>
      <t>-1)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</si>
  <si>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Ms</t>
    </r>
    <r>
      <rPr>
        <b/>
        <sz val="11"/>
        <color theme="1"/>
        <rFont val="Calibri"/>
        <family val="2"/>
        <scheme val="minor"/>
      </rPr>
      <t xml:space="preserve"> Rb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</si>
  <si>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melt</t>
    </r>
    <r>
      <rPr>
        <b/>
        <sz val="11"/>
        <color theme="1"/>
        <rFont val="Calibri"/>
        <family val="2"/>
        <scheme val="minor"/>
      </rPr>
      <t xml:space="preserve"> Rb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</si>
  <si>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melt</t>
    </r>
    <r>
      <rPr>
        <b/>
        <sz val="11"/>
        <color theme="1"/>
        <rFont val="Calibri"/>
        <family val="2"/>
        <scheme val="minor"/>
      </rPr>
      <t xml:space="preserve"> Cs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</si>
  <si>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Ms</t>
    </r>
    <r>
      <rPr>
        <b/>
        <sz val="11"/>
        <color theme="1"/>
        <rFont val="Calibri"/>
        <family val="2"/>
        <scheme val="minor"/>
      </rPr>
      <t xml:space="preserve"> Cs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</si>
  <si>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melt</t>
    </r>
    <r>
      <rPr>
        <b/>
        <sz val="11"/>
        <color theme="1"/>
        <rFont val="Calibri"/>
        <family val="2"/>
        <scheme val="minor"/>
      </rPr>
      <t xml:space="preserve"> K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</si>
  <si>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Ms</t>
    </r>
    <r>
      <rPr>
        <b/>
        <sz val="11"/>
        <color theme="1"/>
        <rFont val="Calibri"/>
        <family val="2"/>
        <scheme val="minor"/>
      </rPr>
      <t xml:space="preserve"> K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</si>
  <si>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melt</t>
    </r>
    <r>
      <rPr>
        <b/>
        <sz val="11"/>
        <color theme="1"/>
        <rFont val="Calibri"/>
        <family val="2"/>
        <scheme val="minor"/>
      </rPr>
      <t xml:space="preserve"> Li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</si>
  <si>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Ms</t>
    </r>
    <r>
      <rPr>
        <b/>
        <sz val="11"/>
        <color theme="1"/>
        <rFont val="Calibri"/>
        <family val="2"/>
        <scheme val="minor"/>
      </rPr>
      <t xml:space="preserve"> Li</t>
    </r>
  </si>
  <si>
    <r>
      <t>Log C</t>
    </r>
    <r>
      <rPr>
        <b/>
        <vertAlign val="subscript"/>
        <sz val="11"/>
        <color theme="1"/>
        <rFont val="Calibri"/>
        <family val="2"/>
        <scheme val="minor"/>
      </rPr>
      <t>Ms</t>
    </r>
    <r>
      <rPr>
        <b/>
        <sz val="11"/>
        <color theme="1"/>
        <rFont val="Calibri"/>
        <family val="2"/>
        <scheme val="minor"/>
      </rPr>
      <t xml:space="preserve"> K/Rbvs Cs</t>
    </r>
  </si>
  <si>
    <r>
      <t>Log C</t>
    </r>
    <r>
      <rPr>
        <b/>
        <vertAlign val="subscript"/>
        <sz val="11"/>
        <color theme="1"/>
        <rFont val="Calibri"/>
        <family val="2"/>
        <scheme val="minor"/>
      </rPr>
      <t>Ms</t>
    </r>
    <r>
      <rPr>
        <b/>
        <sz val="11"/>
        <color theme="1"/>
        <rFont val="Calibri"/>
        <family val="2"/>
        <scheme val="minor"/>
      </rPr>
      <t xml:space="preserve"> K/Rb vs Rb</t>
    </r>
  </si>
  <si>
    <r>
      <t>Log C</t>
    </r>
    <r>
      <rPr>
        <b/>
        <vertAlign val="subscript"/>
        <sz val="11"/>
        <color theme="1"/>
        <rFont val="Calibri"/>
        <family val="2"/>
        <scheme val="minor"/>
      </rPr>
      <t>Ms</t>
    </r>
    <r>
      <rPr>
        <b/>
        <sz val="11"/>
        <color theme="1"/>
        <rFont val="Calibri"/>
        <family val="2"/>
        <scheme val="minor"/>
      </rPr>
      <t xml:space="preserve"> K/Cs vs Cs</t>
    </r>
  </si>
  <si>
    <r>
      <t>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Granite (ppm)</t>
    </r>
  </si>
  <si>
    <r>
      <t>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Pegmatite (ppm)</t>
    </r>
  </si>
  <si>
    <r>
      <t>K</t>
    </r>
    <r>
      <rPr>
        <vertAlign val="subscript"/>
        <sz val="11"/>
        <color theme="1"/>
        <rFont val="Calibri"/>
        <family val="2"/>
        <scheme val="minor"/>
      </rPr>
      <t>d</t>
    </r>
  </si>
  <si>
    <t>Chakraborty, T., and Upadhyay, D. 2020. The geochemical differentiation of S‑type pegmatites: constraints from major–trace element and Li–B isotopic composition of muscovite and tourmaline. Contrib Mineral Petrol. 175: 60.
Hulsbosch, N., Hertogen, J., Dewaele, S., André, L., and Muchez, P. 2014. Alkali metal and rare earth element evolution of rock-forming minerals from the Gatumba area pegmatites (Rwanda): quantitative assessment of crystal-melt fractionation in the regional zonation of pegmatite groups. Geochim Cosmochim Acta, 132: 349–374.</t>
  </si>
  <si>
    <r>
      <rPr>
        <b/>
        <sz val="11"/>
        <color theme="1"/>
        <rFont val="Calibri"/>
        <family val="2"/>
        <scheme val="minor"/>
      </rPr>
      <t>Appendix B</t>
    </r>
    <r>
      <rPr>
        <sz val="11"/>
        <color theme="1"/>
        <rFont val="Calibri"/>
        <family val="2"/>
        <scheme val="minor"/>
      </rPr>
      <t xml:space="preserve">: Detailed fractionation crystallization calculations. For the detailed mathematical derivations for the equations used for modelling see Hulsbosch et al. (2014). </t>
    </r>
  </si>
  <si>
    <t>Log (this study) models</t>
  </si>
  <si>
    <t>Log (Chakraborty et al., 2020) models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</si>
</sst>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9AB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49" fontId="0" fillId="0" borderId="0" xfId="0" applyNumberFormat="1"/>
    <xf numFmtId="0" fontId="1" fillId="2" borderId="4" xfId="0" applyFont="1" applyFill="1" applyBorder="1"/>
    <xf numFmtId="0" fontId="2" fillId="3" borderId="5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4" borderId="0" xfId="0" applyFont="1" applyFill="1"/>
    <xf numFmtId="0" fontId="0" fillId="0" borderId="0" xfId="0" applyBorder="1"/>
    <xf numFmtId="0" fontId="0" fillId="4" borderId="0" xfId="0" applyFill="1"/>
    <xf numFmtId="0" fontId="1" fillId="7" borderId="0" xfId="0" applyFont="1" applyFill="1"/>
    <xf numFmtId="0" fontId="0" fillId="7" borderId="0" xfId="0" applyFill="1"/>
    <xf numFmtId="0" fontId="0" fillId="7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0" borderId="2" xfId="0" applyFill="1" applyBorder="1"/>
    <xf numFmtId="0" fontId="0" fillId="5" borderId="1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9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1" fillId="3" borderId="0" xfId="0" applyFont="1" applyFill="1" applyBorder="1"/>
    <xf numFmtId="0" fontId="0" fillId="0" borderId="0" xfId="0" applyFont="1" applyFill="1"/>
    <xf numFmtId="0" fontId="0" fillId="4" borderId="13" xfId="0" applyFill="1" applyBorder="1"/>
    <xf numFmtId="0" fontId="0" fillId="4" borderId="7" xfId="0" applyFill="1" applyBorder="1"/>
    <xf numFmtId="0" fontId="0" fillId="4" borderId="8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0" xfId="0" applyFill="1" applyBorder="1"/>
    <xf numFmtId="0" fontId="0" fillId="0" borderId="0" xfId="0" applyFill="1"/>
    <xf numFmtId="0" fontId="0" fillId="9" borderId="0" xfId="0" applyFill="1"/>
    <xf numFmtId="0" fontId="0" fillId="9" borderId="0" xfId="0" applyFill="1" applyBorder="1"/>
    <xf numFmtId="0" fontId="0" fillId="9" borderId="1" xfId="0" applyFill="1" applyBorder="1"/>
    <xf numFmtId="0" fontId="0" fillId="9" borderId="11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12" xfId="0" applyFill="1" applyBorder="1"/>
    <xf numFmtId="0" fontId="0" fillId="9" borderId="15" xfId="0" applyFill="1" applyBorder="1"/>
    <xf numFmtId="0" fontId="0" fillId="9" borderId="14" xfId="0" applyFill="1" applyBorder="1"/>
    <xf numFmtId="0" fontId="0" fillId="9" borderId="16" xfId="0" applyFill="1" applyBorder="1"/>
    <xf numFmtId="0" fontId="1" fillId="11" borderId="4" xfId="0" applyFont="1" applyFill="1" applyBorder="1"/>
    <xf numFmtId="0" fontId="0" fillId="0" borderId="11" xfId="0" applyFill="1" applyBorder="1"/>
    <xf numFmtId="0" fontId="0" fillId="0" borderId="1" xfId="0" applyBorder="1" applyAlignment="1">
      <alignment horizontal="center"/>
    </xf>
    <xf numFmtId="0" fontId="0" fillId="0" borderId="1" xfId="0" applyFont="1" applyFill="1" applyBorder="1"/>
    <xf numFmtId="0" fontId="0" fillId="10" borderId="3" xfId="0" applyFill="1" applyBorder="1"/>
    <xf numFmtId="0" fontId="0" fillId="10" borderId="3" xfId="0" applyFill="1" applyBorder="1" applyAlignment="1">
      <alignment horizontal="center"/>
    </xf>
    <xf numFmtId="0" fontId="0" fillId="10" borderId="3" xfId="0" applyFont="1" applyFill="1" applyBorder="1"/>
    <xf numFmtId="0" fontId="0" fillId="9" borderId="3" xfId="0" applyFill="1" applyBorder="1"/>
    <xf numFmtId="0" fontId="0" fillId="0" borderId="14" xfId="0" applyFill="1" applyBorder="1"/>
    <xf numFmtId="0" fontId="1" fillId="0" borderId="2" xfId="0" applyFont="1" applyFill="1" applyBorder="1" applyAlignment="1">
      <alignment horizontal="center"/>
    </xf>
    <xf numFmtId="0" fontId="0" fillId="0" borderId="18" xfId="0" applyBorder="1"/>
    <xf numFmtId="0" fontId="0" fillId="0" borderId="16" xfId="0" applyFill="1" applyBorder="1"/>
    <xf numFmtId="0" fontId="0" fillId="0" borderId="12" xfId="0" applyFill="1" applyBorder="1"/>
    <xf numFmtId="0" fontId="0" fillId="0" borderId="15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4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tabSelected="1" zoomScale="80" zoomScaleNormal="80" workbookViewId="0">
      <selection activeCell="Q9" sqref="Q9"/>
    </sheetView>
  </sheetViews>
  <sheetFormatPr defaultRowHeight="14.4" x14ac:dyDescent="0.55000000000000004"/>
  <cols>
    <col min="1" max="1" width="11.41796875" bestFit="1" customWidth="1"/>
    <col min="2" max="2" width="14.20703125" customWidth="1"/>
    <col min="9" max="9" width="11.41796875" customWidth="1"/>
    <col min="23" max="23" width="8.89453125" style="5"/>
  </cols>
  <sheetData>
    <row r="1" spans="1:29" ht="27.9" customHeight="1" x14ac:dyDescent="0.55000000000000004">
      <c r="A1" s="80" t="s">
        <v>414</v>
      </c>
    </row>
    <row r="2" spans="1:29" ht="14.7" thickBot="1" x14ac:dyDescent="0.6">
      <c r="A2" s="3" t="s">
        <v>8</v>
      </c>
      <c r="B2" s="3" t="s">
        <v>385</v>
      </c>
      <c r="C2" s="3" t="s">
        <v>9</v>
      </c>
      <c r="D2" s="19" t="s">
        <v>374</v>
      </c>
      <c r="E2" s="3" t="s">
        <v>10</v>
      </c>
      <c r="F2" s="19" t="s">
        <v>375</v>
      </c>
      <c r="G2" s="19" t="s">
        <v>376</v>
      </c>
      <c r="H2" s="3" t="s">
        <v>11</v>
      </c>
      <c r="I2" s="3" t="s">
        <v>12</v>
      </c>
      <c r="J2" s="19" t="s">
        <v>386</v>
      </c>
      <c r="K2" s="19" t="s">
        <v>9</v>
      </c>
      <c r="L2" s="5" t="s">
        <v>374</v>
      </c>
      <c r="M2" s="19" t="s">
        <v>10</v>
      </c>
      <c r="N2" s="5" t="s">
        <v>375</v>
      </c>
      <c r="O2" s="3" t="s">
        <v>376</v>
      </c>
      <c r="P2" s="19" t="s">
        <v>11</v>
      </c>
      <c r="Q2" s="19" t="s">
        <v>12</v>
      </c>
      <c r="S2" t="s">
        <v>387</v>
      </c>
      <c r="T2" t="s">
        <v>388</v>
      </c>
      <c r="U2" t="s">
        <v>389</v>
      </c>
      <c r="W2"/>
      <c r="X2" s="5"/>
    </row>
    <row r="3" spans="1:29" ht="16.8" x14ac:dyDescent="0.75">
      <c r="A3" s="12" t="s">
        <v>21</v>
      </c>
      <c r="B3" s="71" t="s">
        <v>392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S3" t="s">
        <v>390</v>
      </c>
      <c r="T3">
        <v>88900</v>
      </c>
      <c r="U3">
        <v>87208.36</v>
      </c>
      <c r="W3"/>
      <c r="AC3" s="5"/>
    </row>
    <row r="4" spans="1:29" x14ac:dyDescent="0.55000000000000004">
      <c r="A4" s="28" t="s">
        <v>14</v>
      </c>
      <c r="B4" s="28"/>
      <c r="C4" s="28">
        <v>7.0000000000000007E-2</v>
      </c>
      <c r="D4" s="28">
        <v>0.13</v>
      </c>
      <c r="E4" s="28">
        <v>0.18</v>
      </c>
      <c r="F4" s="28">
        <v>0.06</v>
      </c>
      <c r="G4" s="28">
        <v>0.17</v>
      </c>
      <c r="H4" s="28">
        <v>0.25</v>
      </c>
      <c r="I4" s="28">
        <v>0.14000000000000001</v>
      </c>
      <c r="J4" s="28"/>
      <c r="K4" s="28">
        <v>0.05</v>
      </c>
      <c r="L4" s="28">
        <v>0.04</v>
      </c>
      <c r="M4" s="28">
        <v>0.2</v>
      </c>
      <c r="N4" s="28">
        <v>1E-3</v>
      </c>
      <c r="O4" s="28">
        <v>8.0000000000000002E-3</v>
      </c>
      <c r="P4" s="28">
        <v>0.37</v>
      </c>
      <c r="Q4" s="28">
        <v>0.38</v>
      </c>
      <c r="W4"/>
    </row>
    <row r="5" spans="1:29" x14ac:dyDescent="0.55000000000000004">
      <c r="A5" s="12" t="s">
        <v>15</v>
      </c>
      <c r="B5" s="12"/>
      <c r="C5" s="12">
        <v>0.17</v>
      </c>
      <c r="D5" s="12">
        <v>0.11</v>
      </c>
      <c r="E5" s="12">
        <v>0.18</v>
      </c>
      <c r="F5" s="5">
        <v>0.05</v>
      </c>
      <c r="G5" s="5">
        <v>0.1</v>
      </c>
      <c r="H5" s="12">
        <v>0.25</v>
      </c>
      <c r="I5" s="12">
        <v>0.14000000000000001</v>
      </c>
      <c r="J5" s="12"/>
      <c r="K5" s="12">
        <v>0.1</v>
      </c>
      <c r="L5" s="5">
        <v>0.03</v>
      </c>
      <c r="M5" s="12">
        <v>0.15</v>
      </c>
      <c r="N5" s="5">
        <v>1E-3</v>
      </c>
      <c r="O5" s="5">
        <v>7.4999999999999997E-3</v>
      </c>
      <c r="P5" s="12">
        <v>0.37</v>
      </c>
      <c r="Q5" s="12">
        <v>0.38</v>
      </c>
      <c r="W5"/>
    </row>
    <row r="6" spans="1:29" x14ac:dyDescent="0.55000000000000004">
      <c r="A6" s="2" t="s">
        <v>72</v>
      </c>
      <c r="B6" s="2"/>
      <c r="C6" s="2">
        <v>0.18</v>
      </c>
      <c r="D6" s="2">
        <v>7.0000000000000007E-2</v>
      </c>
      <c r="E6" s="2">
        <v>0.19</v>
      </c>
      <c r="F6" s="2">
        <v>5.5E-2</v>
      </c>
      <c r="G6" s="2">
        <v>0.1</v>
      </c>
      <c r="H6" s="2">
        <v>0.27</v>
      </c>
      <c r="I6" s="2">
        <v>0.14000000000000001</v>
      </c>
      <c r="J6" s="2"/>
      <c r="K6" s="2">
        <v>0.15</v>
      </c>
      <c r="L6" s="2">
        <v>0.02</v>
      </c>
      <c r="M6" s="2">
        <v>0.1</v>
      </c>
      <c r="N6" s="2">
        <v>1E-3</v>
      </c>
      <c r="O6" s="2">
        <v>7.0000000000000001E-3</v>
      </c>
      <c r="P6" s="2">
        <v>0.37</v>
      </c>
      <c r="Q6" s="2">
        <v>0.38</v>
      </c>
      <c r="W6"/>
    </row>
    <row r="7" spans="1:29" ht="16.8" x14ac:dyDescent="0.75">
      <c r="A7" s="12" t="s">
        <v>393</v>
      </c>
      <c r="B7" s="62" t="s">
        <v>410</v>
      </c>
      <c r="C7" s="68" t="s">
        <v>412</v>
      </c>
      <c r="D7" s="69"/>
      <c r="E7" s="69"/>
      <c r="F7" s="69"/>
      <c r="G7" s="69"/>
      <c r="H7" s="69"/>
      <c r="I7" s="70"/>
      <c r="J7" s="12" t="s">
        <v>411</v>
      </c>
      <c r="K7" s="4"/>
      <c r="L7" s="12"/>
      <c r="M7" s="12"/>
      <c r="N7" s="12"/>
      <c r="W7"/>
    </row>
    <row r="8" spans="1:29" x14ac:dyDescent="0.55000000000000004">
      <c r="A8" s="53" t="s">
        <v>0</v>
      </c>
      <c r="B8" s="30">
        <v>35000</v>
      </c>
      <c r="C8" s="63">
        <v>2.54</v>
      </c>
      <c r="D8" s="28">
        <v>0.19</v>
      </c>
      <c r="E8" s="53">
        <v>1.49</v>
      </c>
      <c r="F8" s="28">
        <v>0.01</v>
      </c>
      <c r="G8" s="28">
        <v>2.5</v>
      </c>
      <c r="H8" s="53">
        <v>0.01</v>
      </c>
      <c r="I8" s="64">
        <v>0.26</v>
      </c>
      <c r="J8" s="28">
        <v>34334</v>
      </c>
      <c r="L8" s="28"/>
      <c r="M8" s="28"/>
      <c r="N8" s="28"/>
      <c r="O8" s="28"/>
      <c r="P8" s="28"/>
      <c r="Q8" s="28"/>
      <c r="W8"/>
    </row>
    <row r="9" spans="1:29" x14ac:dyDescent="0.55000000000000004">
      <c r="A9" s="5" t="s">
        <v>2</v>
      </c>
      <c r="B9" s="21">
        <v>220</v>
      </c>
      <c r="C9" s="65">
        <v>1.75</v>
      </c>
      <c r="D9" s="5">
        <v>0.3</v>
      </c>
      <c r="E9" s="5">
        <v>1.1000000000000001</v>
      </c>
      <c r="F9" s="5">
        <v>0.01</v>
      </c>
      <c r="G9" s="5">
        <v>0.94</v>
      </c>
      <c r="H9" s="5">
        <v>0.04</v>
      </c>
      <c r="I9" s="66">
        <v>0.13</v>
      </c>
      <c r="J9" s="5">
        <v>4015</v>
      </c>
      <c r="L9" s="5"/>
      <c r="M9" s="12"/>
      <c r="N9" s="12"/>
      <c r="O9" s="12"/>
      <c r="P9" s="12"/>
      <c r="Q9" s="28"/>
      <c r="W9"/>
    </row>
    <row r="10" spans="1:29" x14ac:dyDescent="0.55000000000000004">
      <c r="A10" s="5" t="s">
        <v>1</v>
      </c>
      <c r="B10" s="21">
        <v>16</v>
      </c>
      <c r="C10" s="65">
        <v>0.16</v>
      </c>
      <c r="D10" s="5">
        <v>0.06</v>
      </c>
      <c r="E10" s="5">
        <v>0.13</v>
      </c>
      <c r="F10" s="5">
        <v>0.01</v>
      </c>
      <c r="G10" s="5">
        <v>0.28000000000000003</v>
      </c>
      <c r="H10" s="5">
        <v>0.03</v>
      </c>
      <c r="I10" s="66">
        <v>0.18</v>
      </c>
      <c r="J10" s="5">
        <v>2111</v>
      </c>
      <c r="L10" s="5"/>
      <c r="M10" s="12"/>
      <c r="N10" s="12"/>
      <c r="O10" s="12"/>
      <c r="P10" s="12"/>
      <c r="Q10" s="12"/>
      <c r="W10"/>
    </row>
    <row r="11" spans="1:29" x14ac:dyDescent="0.55000000000000004">
      <c r="A11" s="18" t="s">
        <v>13</v>
      </c>
      <c r="B11" s="22">
        <v>50</v>
      </c>
      <c r="C11" s="60">
        <v>0.82</v>
      </c>
      <c r="D11" s="18">
        <v>0.89</v>
      </c>
      <c r="E11" s="18">
        <v>0.01</v>
      </c>
      <c r="F11" s="2">
        <v>0</v>
      </c>
      <c r="G11" s="18">
        <v>1.67</v>
      </c>
      <c r="H11" s="2">
        <v>0</v>
      </c>
      <c r="I11" s="67">
        <v>0.02</v>
      </c>
      <c r="J11" s="18">
        <v>4705</v>
      </c>
      <c r="K11" s="2"/>
      <c r="L11" s="18"/>
      <c r="M11" s="2"/>
      <c r="N11" s="2"/>
      <c r="O11" s="2"/>
      <c r="P11" s="2"/>
      <c r="Q11" s="2"/>
      <c r="W11"/>
    </row>
    <row r="12" spans="1:29" x14ac:dyDescent="0.55000000000000004">
      <c r="A12" s="78" t="s">
        <v>413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W12"/>
    </row>
    <row r="13" spans="1:29" x14ac:dyDescent="0.55000000000000004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W13"/>
    </row>
    <row r="14" spans="1:29" x14ac:dyDescent="0.55000000000000004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W14"/>
    </row>
    <row r="15" spans="1:29" x14ac:dyDescent="0.55000000000000004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W15"/>
    </row>
    <row r="16" spans="1:29" x14ac:dyDescent="0.55000000000000004">
      <c r="A16" s="5"/>
      <c r="B16" s="12"/>
      <c r="C16" s="5"/>
      <c r="D16" s="5"/>
      <c r="E16" s="5"/>
      <c r="F16" s="12"/>
      <c r="G16" s="5"/>
      <c r="H16" s="12"/>
      <c r="I16" s="5"/>
      <c r="J16" s="12"/>
      <c r="K16" s="5"/>
      <c r="L16" s="5"/>
      <c r="M16" s="12"/>
      <c r="N16" s="12"/>
      <c r="O16" s="12"/>
      <c r="P16" s="12"/>
      <c r="Q16" s="12"/>
      <c r="W16"/>
    </row>
    <row r="17" spans="1:32" ht="16.8" x14ac:dyDescent="0.75">
      <c r="A17" t="s">
        <v>395</v>
      </c>
      <c r="W17"/>
      <c r="AC17" s="5"/>
    </row>
    <row r="18" spans="1:32" ht="16.8" x14ac:dyDescent="0.75">
      <c r="A18" s="6" t="s">
        <v>394</v>
      </c>
      <c r="C18" t="s">
        <v>396</v>
      </c>
    </row>
    <row r="19" spans="1:32" ht="16.8" x14ac:dyDescent="0.75">
      <c r="A19" t="s">
        <v>397</v>
      </c>
      <c r="C19" t="s">
        <v>398</v>
      </c>
      <c r="X19" s="12"/>
    </row>
    <row r="20" spans="1:32" ht="14.7" thickBot="1" x14ac:dyDescent="0.6">
      <c r="B20" s="74" t="s">
        <v>383</v>
      </c>
      <c r="C20" s="74"/>
      <c r="D20" s="74"/>
      <c r="E20" s="74"/>
      <c r="F20" s="74"/>
      <c r="G20" s="74"/>
      <c r="H20" s="74" t="s">
        <v>384</v>
      </c>
      <c r="I20" s="74"/>
      <c r="J20" s="74"/>
      <c r="K20" s="74"/>
      <c r="L20" s="74"/>
      <c r="M20" s="74"/>
      <c r="N20" s="61"/>
      <c r="O20" s="74" t="s">
        <v>416</v>
      </c>
      <c r="P20" s="74"/>
      <c r="Q20" s="74"/>
      <c r="R20" s="74"/>
      <c r="S20" s="74"/>
      <c r="T20" s="74"/>
      <c r="U20" s="74"/>
      <c r="V20" s="74"/>
      <c r="W20" s="75"/>
      <c r="X20" s="74" t="s">
        <v>415</v>
      </c>
      <c r="Y20" s="74"/>
      <c r="Z20" s="74"/>
      <c r="AA20" s="74"/>
      <c r="AB20" s="74"/>
      <c r="AC20" s="74"/>
      <c r="AD20" s="74"/>
      <c r="AE20" s="74"/>
      <c r="AF20" s="74"/>
    </row>
    <row r="21" spans="1:32" ht="16.8" x14ac:dyDescent="0.75">
      <c r="B21" s="14" t="s">
        <v>400</v>
      </c>
      <c r="C21" s="15"/>
      <c r="D21" s="15"/>
      <c r="E21" s="11" t="s">
        <v>399</v>
      </c>
      <c r="F21" s="13"/>
      <c r="G21" s="35"/>
      <c r="H21" s="14" t="s">
        <v>400</v>
      </c>
      <c r="I21" s="15"/>
      <c r="J21" s="15"/>
      <c r="K21" s="11" t="s">
        <v>399</v>
      </c>
      <c r="L21" s="13"/>
      <c r="M21" s="35"/>
      <c r="N21" s="5"/>
      <c r="O21" s="76" t="s">
        <v>407</v>
      </c>
      <c r="P21" s="76"/>
      <c r="Q21" s="77"/>
      <c r="R21" s="72" t="s">
        <v>408</v>
      </c>
      <c r="S21" s="76"/>
      <c r="T21" s="77"/>
      <c r="U21" s="72" t="s">
        <v>409</v>
      </c>
      <c r="V21" s="76"/>
      <c r="W21" s="77"/>
      <c r="X21" s="73" t="s">
        <v>407</v>
      </c>
      <c r="Y21" s="73"/>
      <c r="Z21" s="77"/>
      <c r="AA21" s="72" t="s">
        <v>408</v>
      </c>
      <c r="AB21" s="76"/>
      <c r="AC21" s="77"/>
      <c r="AD21" s="72" t="s">
        <v>409</v>
      </c>
      <c r="AE21" s="73"/>
      <c r="AF21" s="73"/>
    </row>
    <row r="22" spans="1:32" x14ac:dyDescent="0.55000000000000004">
      <c r="B22" s="15" t="s">
        <v>14</v>
      </c>
      <c r="C22" s="15" t="s">
        <v>15</v>
      </c>
      <c r="D22" s="15" t="s">
        <v>72</v>
      </c>
      <c r="E22" s="13" t="s">
        <v>14</v>
      </c>
      <c r="F22" s="13" t="s">
        <v>15</v>
      </c>
      <c r="G22" s="36" t="s">
        <v>72</v>
      </c>
      <c r="H22" s="15" t="s">
        <v>14</v>
      </c>
      <c r="I22" s="15" t="s">
        <v>15</v>
      </c>
      <c r="J22" s="15" t="s">
        <v>72</v>
      </c>
      <c r="K22" s="13" t="s">
        <v>14</v>
      </c>
      <c r="L22" s="13" t="s">
        <v>15</v>
      </c>
      <c r="M22" s="36" t="s">
        <v>72</v>
      </c>
      <c r="N22" s="5"/>
      <c r="O22" s="43" t="s">
        <v>14</v>
      </c>
      <c r="P22" s="43" t="s">
        <v>15</v>
      </c>
      <c r="Q22" s="43" t="s">
        <v>72</v>
      </c>
      <c r="R22" s="49" t="s">
        <v>14</v>
      </c>
      <c r="S22" s="43" t="s">
        <v>15</v>
      </c>
      <c r="T22" s="46" t="s">
        <v>72</v>
      </c>
      <c r="U22" s="43" t="s">
        <v>14</v>
      </c>
      <c r="V22" s="43" t="s">
        <v>15</v>
      </c>
      <c r="W22" s="46" t="s">
        <v>72</v>
      </c>
      <c r="X22" s="42" t="s">
        <v>14</v>
      </c>
      <c r="Y22" s="42" t="s">
        <v>15</v>
      </c>
      <c r="Z22" s="42" t="s">
        <v>72</v>
      </c>
      <c r="AA22" s="49" t="s">
        <v>14</v>
      </c>
      <c r="AB22" s="43" t="s">
        <v>15</v>
      </c>
      <c r="AC22" s="46" t="s">
        <v>72</v>
      </c>
      <c r="AD22" s="42" t="s">
        <v>14</v>
      </c>
      <c r="AE22" s="42" t="s">
        <v>15</v>
      </c>
      <c r="AF22" s="42" t="s">
        <v>72</v>
      </c>
    </row>
    <row r="23" spans="1:32" x14ac:dyDescent="0.55000000000000004">
      <c r="A23" t="s">
        <v>16</v>
      </c>
      <c r="B23" s="15">
        <f>($C$9*$C$4)+($E$9*$E$4)+($H$9*$H$4)+($I$9*$I$4)+($D$4*$D$9)+($F$4*$F$9)+($G$4*$G$9)</f>
        <v>0.54810000000000003</v>
      </c>
      <c r="C23" s="15">
        <f>($C$9*$C$5)+($E$9*$E$5)+($H$9*$H$5)+($I$9*$I$5)+($D$5*$D$9)+($F$5*$F$9)+($G$5*$G$9)</f>
        <v>0.6512</v>
      </c>
      <c r="D23" s="15">
        <f>($C$9*$C$6)+($E$9*$E$6)+($H$9*$H$6)+($I$9*$I$6)+($D$6*$D$9)+($F$6*$F$9)+($G$6*$G$9)</f>
        <v>0.66855000000000009</v>
      </c>
      <c r="E23" s="13"/>
      <c r="F23" s="13"/>
      <c r="G23" s="36"/>
      <c r="H23" s="15">
        <f>($C$9*$K$4)+($E$9*$M$4)+($H$9*$P$4)+($I$9*$Q$4)+($L$4*$D$9)+($N$4*$F$9)+($O$4*$G$9)</f>
        <v>0.39123000000000008</v>
      </c>
      <c r="I23" s="15">
        <f>($C$9*$K$5)+($E$9*$M$5)+($H$9*$P$5)+($I$9*$Q$5)+($L$5*$D$9)+($N$5*$F$9)+($O$5*$G$9)</f>
        <v>0.42026000000000002</v>
      </c>
      <c r="J23" s="15">
        <f>($C$9*$K$6)+($E$9*$M$6)+($H$9*$P$6)+($I$9*$Q$6)+($L$6*$D$9)+($N$6*$F$9)+($O$6*$G$9)</f>
        <v>0.44929000000000002</v>
      </c>
      <c r="K23" s="13"/>
      <c r="L23" s="13"/>
      <c r="M23" s="36"/>
      <c r="N23" s="5" t="s">
        <v>391</v>
      </c>
      <c r="O23" s="43">
        <f>(B59-B23)/(B41-1)</f>
        <v>-0.44154214668643788</v>
      </c>
      <c r="P23" s="43">
        <f t="shared" ref="P23" si="0">(C59-C23)/(C41-1)</f>
        <v>-0.40732758620689657</v>
      </c>
      <c r="Q23" s="43">
        <f>(D59-D23)/(D41-1)</f>
        <v>-0.42557782951899592</v>
      </c>
      <c r="R23" s="49"/>
      <c r="S23" s="43"/>
      <c r="T23" s="46"/>
      <c r="U23" s="43"/>
      <c r="V23" s="43"/>
      <c r="W23" s="46"/>
      <c r="X23" s="42">
        <f>(H59-H23)/(H41-1)</f>
        <v>-0.18583659352497581</v>
      </c>
      <c r="Y23" s="42">
        <f t="shared" ref="Y23:Z23" si="1">(I59-I23)/(I41-1)</f>
        <v>-0.20905923344947744</v>
      </c>
      <c r="Z23" s="42">
        <f t="shared" si="1"/>
        <v>-0.23232197017027706</v>
      </c>
      <c r="AA23" s="49"/>
      <c r="AB23" s="43"/>
      <c r="AC23" s="46"/>
      <c r="AD23" s="42"/>
      <c r="AE23" s="42"/>
      <c r="AF23" s="42"/>
    </row>
    <row r="24" spans="1:32" x14ac:dyDescent="0.55000000000000004">
      <c r="A24" s="2" t="s">
        <v>17</v>
      </c>
      <c r="B24" s="16"/>
      <c r="C24" s="16"/>
      <c r="D24" s="16"/>
      <c r="E24" s="17"/>
      <c r="F24" s="17"/>
      <c r="G24" s="37"/>
      <c r="H24" s="16"/>
      <c r="I24" s="16"/>
      <c r="J24" s="16"/>
      <c r="K24" s="17"/>
      <c r="L24" s="17"/>
      <c r="M24" s="37"/>
      <c r="N24" s="60"/>
      <c r="O24" s="44"/>
      <c r="P24" s="44"/>
      <c r="Q24" s="44"/>
      <c r="R24" s="50"/>
      <c r="S24" s="44"/>
      <c r="T24" s="47"/>
      <c r="U24" s="44"/>
      <c r="V24" s="44"/>
      <c r="W24" s="47"/>
      <c r="X24" s="44"/>
      <c r="Y24" s="44"/>
      <c r="Z24" s="44"/>
      <c r="AA24" s="50"/>
      <c r="AB24" s="44"/>
      <c r="AC24" s="47"/>
      <c r="AD24" s="44"/>
      <c r="AE24" s="44"/>
      <c r="AF24" s="44"/>
    </row>
    <row r="25" spans="1:32" x14ac:dyDescent="0.55000000000000004">
      <c r="A25">
        <v>1E-3</v>
      </c>
      <c r="B25" s="15">
        <f t="shared" ref="B25:D38" si="2">$B$9*(1-$A25)^(B$23-1)</f>
        <v>220.09949023153462</v>
      </c>
      <c r="C25" s="15">
        <f t="shared" si="2"/>
        <v>220.07678779130975</v>
      </c>
      <c r="D25" s="15">
        <f t="shared" si="2"/>
        <v>220.07296758175869</v>
      </c>
      <c r="E25" s="13">
        <f t="shared" ref="E25:G38" si="3">B25*$C$9</f>
        <v>385.17410790518556</v>
      </c>
      <c r="F25" s="13">
        <f t="shared" si="3"/>
        <v>385.13437863479209</v>
      </c>
      <c r="G25" s="36">
        <f t="shared" si="3"/>
        <v>385.12769326807768</v>
      </c>
      <c r="H25" s="15">
        <f t="shared" ref="H25:J38" si="4">$J$9*(1-$A25)^(H$23-1)</f>
        <v>4017.446179348341</v>
      </c>
      <c r="I25" s="15">
        <f t="shared" si="4"/>
        <v>4017.3294962281298</v>
      </c>
      <c r="J25" s="15">
        <f t="shared" si="4"/>
        <v>4017.2128164968749</v>
      </c>
      <c r="K25" s="13">
        <f>H25*$C$9</f>
        <v>7030.5308138595965</v>
      </c>
      <c r="L25" s="13">
        <f>I25*$C$9</f>
        <v>7030.3266183992273</v>
      </c>
      <c r="M25" s="36">
        <f t="shared" ref="M25:M38" si="5">J25*$C$9</f>
        <v>7030.1224288695312</v>
      </c>
      <c r="N25" s="5"/>
      <c r="O25" s="43">
        <f t="shared" ref="O25:O38" si="6">(O$23*LOG10(E43))+(LOG10(($B$8*$C$8)/($B$9*$C$9))-((1+O$23)*LOG10($B$10*$C$10)))</f>
        <v>1.9550328666421415</v>
      </c>
      <c r="P25" s="43">
        <f t="shared" ref="P25:P38" si="7">(P$23*LOG10(F43))+(LOG10(($B$8*$C$8)/($B$9*$C$9))-((1+P$23)*LOG10($B$10*$C$10)))</f>
        <v>1.9550450329718136</v>
      </c>
      <c r="Q25" s="43">
        <f t="shared" ref="Q25:Q38" si="8">(Q$23*LOG10(G43))+(LOG10(($B$8*$C$8)/($B$9*$C$9))-((1+Q$23)*LOG10($B$10*$C$10)))</f>
        <v>1.9550382545881391</v>
      </c>
      <c r="R25" s="51">
        <f t="shared" ref="R25:R38" si="9">-LOG10(E25)+(LOG10($J$8*$C$8))</f>
        <v>2.3549010340469585</v>
      </c>
      <c r="S25" s="45">
        <f>-LOG10(F25)+(LOG10($B$8*$C$8))</f>
        <v>2.3632894737549353</v>
      </c>
      <c r="T25" s="48">
        <f>-LOG10(G25)+(LOG10($B$8*$C$8))</f>
        <v>2.3632970125342143</v>
      </c>
      <c r="U25" s="43">
        <f>-LOG10(E43)+(LOG10($C$8*$B$8))</f>
        <v>4.5402808591860824</v>
      </c>
      <c r="V25" s="43">
        <f t="shared" ref="V25:W38" si="10">-LOG10(F43)+(LOG10($C$8*$B$8))</f>
        <v>4.5402787300783896</v>
      </c>
      <c r="W25" s="48">
        <f t="shared" si="10"/>
        <v>4.5402792297669299</v>
      </c>
      <c r="X25" s="43">
        <f t="shared" ref="X25:X38" si="11">(X$23*LOG10(K43))+(LOG10(($J$8*$C$8)/($J$9*$C$9))-((1+X$23)*LOG10($J$10*$C$10)))</f>
        <v>-1.4348449026279637</v>
      </c>
      <c r="Y25" s="43">
        <f t="shared" ref="Y25:Y38" si="12">(Y$23*LOG10(L43))+(LOG10(($J$8*$C$8)/($J$9*$C$9))-((1+Y$23)*LOG10($J$10*$C$10)))</f>
        <v>-1.4348537319072121</v>
      </c>
      <c r="Z25" s="43">
        <f t="shared" ref="Z25:Z38" si="13">(Z$23*LOG10(M43))+(LOG10(($J$8*$C$8)/($J$9*$C$9))-((1+Z$23)*LOG10($J$10*$C$10)))</f>
        <v>-1.4348625611864603</v>
      </c>
      <c r="AA25" s="51">
        <f t="shared" ref="AA25:AA38" si="14">-LOG10(K25)+(LOG10($J$8*$C$8))</f>
        <v>1.0935700033924749</v>
      </c>
      <c r="AB25" s="45">
        <f t="shared" ref="AB25:AB38" si="15">-LOG10(L25)+(LOG10($J$8*$C$8))</f>
        <v>1.0935826172692744</v>
      </c>
      <c r="AC25" s="48">
        <f t="shared" ref="AC25:AC38" si="16">-LOG10(M25)+(LOG10($J$8*$C$8))</f>
        <v>1.0935952311460744</v>
      </c>
      <c r="AD25" s="43">
        <f t="shared" ref="AD25:AD38" si="17">-LOG10(K43)+(LOG10($C$8*$J$8))</f>
        <v>2.411566729254639</v>
      </c>
      <c r="AE25" s="43">
        <f t="shared" ref="AE25:AE38" si="18">-LOG10(L43)+(LOG10($C$8*$J$8))</f>
        <v>2.4115670594835872</v>
      </c>
      <c r="AF25" s="43">
        <f t="shared" ref="AF25:AF38" si="19">-LOG10(M43)+(LOG10($C$8*$J$8))</f>
        <v>2.4115673897125354</v>
      </c>
    </row>
    <row r="26" spans="1:32" x14ac:dyDescent="0.55000000000000004">
      <c r="A26">
        <v>0.01</v>
      </c>
      <c r="B26" s="15">
        <f t="shared" si="2"/>
        <v>221.00145674990526</v>
      </c>
      <c r="C26" s="15">
        <f t="shared" si="2"/>
        <v>220.77257593542228</v>
      </c>
      <c r="D26" s="15">
        <f t="shared" si="2"/>
        <v>220.73408244304986</v>
      </c>
      <c r="E26" s="13">
        <f>B26*$C$9</f>
        <v>386.75254931233422</v>
      </c>
      <c r="F26" s="13">
        <f>C26*$C$9</f>
        <v>386.35200788698899</v>
      </c>
      <c r="G26" s="36">
        <f>D26*$C$9</f>
        <v>386.28464427533726</v>
      </c>
      <c r="H26" s="15">
        <f t="shared" si="4"/>
        <v>4039.6404494686649</v>
      </c>
      <c r="I26" s="15">
        <f t="shared" si="4"/>
        <v>4038.4620108419977</v>
      </c>
      <c r="J26" s="15">
        <f t="shared" si="4"/>
        <v>4037.2839159879054</v>
      </c>
      <c r="K26" s="13">
        <f t="shared" ref="K26:M38" si="20">H26*$C$9</f>
        <v>7069.3707865701635</v>
      </c>
      <c r="L26" s="13">
        <f t="shared" si="20"/>
        <v>7067.3085189734957</v>
      </c>
      <c r="M26" s="36">
        <f t="shared" si="5"/>
        <v>7065.2468529788348</v>
      </c>
      <c r="N26" s="5"/>
      <c r="O26" s="43">
        <f t="shared" si="6"/>
        <v>1.9535114499785753</v>
      </c>
      <c r="P26" s="43">
        <f t="shared" si="7"/>
        <v>1.9536336645298435</v>
      </c>
      <c r="Q26" s="43">
        <f t="shared" si="8"/>
        <v>1.9535655735655655</v>
      </c>
      <c r="R26" s="49">
        <f t="shared" si="9"/>
        <v>2.3531249343562699</v>
      </c>
      <c r="S26" s="43">
        <f t="shared" ref="S26:T38" si="21">-LOG10(F26)+(LOG10($B$8*$C$8))</f>
        <v>2.3619185873373381</v>
      </c>
      <c r="T26" s="46">
        <f t="shared" si="21"/>
        <v>2.3619943167110704</v>
      </c>
      <c r="U26" s="43">
        <f t="shared" ref="U26:U38" si="22">-LOG10(E44)+(LOG10($C$8*$B$8))</f>
        <v>4.5368351707620356</v>
      </c>
      <c r="V26" s="43">
        <f t="shared" si="10"/>
        <v>4.5368137832155639</v>
      </c>
      <c r="W26" s="46">
        <f t="shared" si="10"/>
        <v>4.5368188027417764</v>
      </c>
      <c r="X26" s="43">
        <f t="shared" si="11"/>
        <v>-1.4354889991477913</v>
      </c>
      <c r="Y26" s="43">
        <f t="shared" si="12"/>
        <v>-1.4355776919935694</v>
      </c>
      <c r="Z26" s="43">
        <f t="shared" si="13"/>
        <v>-1.4356663848393472</v>
      </c>
      <c r="AA26" s="49">
        <f t="shared" si="14"/>
        <v>1.091177358540294</v>
      </c>
      <c r="AB26" s="43">
        <f t="shared" si="15"/>
        <v>1.0913040688411271</v>
      </c>
      <c r="AC26" s="46">
        <f t="shared" si="16"/>
        <v>1.0914307791419602</v>
      </c>
      <c r="AD26" s="43">
        <f t="shared" si="17"/>
        <v>2.4081007998184059</v>
      </c>
      <c r="AE26" s="43">
        <f t="shared" si="18"/>
        <v>2.4081041170705118</v>
      </c>
      <c r="AF26" s="43">
        <f t="shared" si="19"/>
        <v>2.4081074343226176</v>
      </c>
    </row>
    <row r="27" spans="1:32" x14ac:dyDescent="0.55000000000000004">
      <c r="A27">
        <v>0.1</v>
      </c>
      <c r="B27" s="15">
        <f t="shared" si="2"/>
        <v>230.72810055564051</v>
      </c>
      <c r="C27" s="15">
        <f t="shared" si="2"/>
        <v>228.23534105485825</v>
      </c>
      <c r="D27" s="15">
        <f t="shared" si="2"/>
        <v>227.81850682599725</v>
      </c>
      <c r="E27" s="13">
        <f t="shared" si="3"/>
        <v>403.77417597237087</v>
      </c>
      <c r="F27" s="13">
        <f t="shared" si="3"/>
        <v>399.41184684600194</v>
      </c>
      <c r="G27" s="36">
        <f t="shared" si="3"/>
        <v>398.68238694549518</v>
      </c>
      <c r="H27" s="15">
        <f t="shared" si="4"/>
        <v>4280.9616482036872</v>
      </c>
      <c r="I27" s="15">
        <f t="shared" si="4"/>
        <v>4267.887835474824</v>
      </c>
      <c r="J27" s="15">
        <f t="shared" si="4"/>
        <v>4254.8539494244314</v>
      </c>
      <c r="K27" s="13">
        <f t="shared" si="20"/>
        <v>7491.6828843564526</v>
      </c>
      <c r="L27" s="13">
        <f t="shared" si="20"/>
        <v>7468.8037120809422</v>
      </c>
      <c r="M27" s="36">
        <f t="shared" si="5"/>
        <v>7445.9944114927548</v>
      </c>
      <c r="N27" s="5"/>
      <c r="O27" s="43">
        <f t="shared" si="6"/>
        <v>1.9374883415538264</v>
      </c>
      <c r="P27" s="43">
        <f t="shared" si="7"/>
        <v>1.9387695512895249</v>
      </c>
      <c r="Q27" s="43">
        <f t="shared" si="8"/>
        <v>1.9380557344367786</v>
      </c>
      <c r="R27" s="49">
        <f t="shared" si="9"/>
        <v>2.3344195799332681</v>
      </c>
      <c r="S27" s="43">
        <f t="shared" si="21"/>
        <v>2.3474808187541489</v>
      </c>
      <c r="T27" s="46">
        <f t="shared" si="21"/>
        <v>2.3482747112153768</v>
      </c>
      <c r="U27" s="43">
        <f t="shared" si="22"/>
        <v>4.50054620368382</v>
      </c>
      <c r="V27" s="43">
        <f t="shared" si="10"/>
        <v>4.5003219919800728</v>
      </c>
      <c r="W27" s="46">
        <f t="shared" si="10"/>
        <v>4.500374613094217</v>
      </c>
      <c r="X27" s="43">
        <f t="shared" si="11"/>
        <v>-1.4422724323915213</v>
      </c>
      <c r="Y27" s="43">
        <f t="shared" si="12"/>
        <v>-1.4432022245997145</v>
      </c>
      <c r="Z27" s="43">
        <f t="shared" si="13"/>
        <v>-1.4441320168079075</v>
      </c>
      <c r="AA27" s="49">
        <f t="shared" si="14"/>
        <v>1.0659787335965212</v>
      </c>
      <c r="AB27" s="43">
        <f t="shared" si="15"/>
        <v>1.0673070735474979</v>
      </c>
      <c r="AC27" s="46">
        <f t="shared" si="16"/>
        <v>1.0686354134984741</v>
      </c>
      <c r="AD27" s="43">
        <f t="shared" si="17"/>
        <v>2.371598660411625</v>
      </c>
      <c r="AE27" s="43">
        <f t="shared" si="18"/>
        <v>2.3716334361044513</v>
      </c>
      <c r="AF27" s="43">
        <f t="shared" si="19"/>
        <v>2.3716682117972772</v>
      </c>
    </row>
    <row r="28" spans="1:32" x14ac:dyDescent="0.55000000000000004">
      <c r="A28">
        <v>0.2</v>
      </c>
      <c r="B28" s="15">
        <f t="shared" si="2"/>
        <v>243.34157559070752</v>
      </c>
      <c r="C28" s="15">
        <f t="shared" si="2"/>
        <v>237.80714190567653</v>
      </c>
      <c r="D28" s="15">
        <f t="shared" si="2"/>
        <v>236.88824182444213</v>
      </c>
      <c r="E28" s="13">
        <f t="shared" si="3"/>
        <v>425.84775728373813</v>
      </c>
      <c r="F28" s="13">
        <f t="shared" si="3"/>
        <v>416.16249833493396</v>
      </c>
      <c r="G28" s="36">
        <f t="shared" si="3"/>
        <v>414.55442319277375</v>
      </c>
      <c r="H28" s="15">
        <f t="shared" si="4"/>
        <v>4599.191131855634</v>
      </c>
      <c r="I28" s="15">
        <f t="shared" si="4"/>
        <v>4569.4945170945366</v>
      </c>
      <c r="J28" s="15">
        <f t="shared" si="4"/>
        <v>4539.98965103511</v>
      </c>
      <c r="K28" s="13">
        <f t="shared" si="20"/>
        <v>8048.5844807473595</v>
      </c>
      <c r="L28" s="13">
        <f t="shared" si="20"/>
        <v>7996.6154049154393</v>
      </c>
      <c r="M28" s="36">
        <f t="shared" si="5"/>
        <v>7944.9818893114425</v>
      </c>
      <c r="N28" s="5"/>
      <c r="O28" s="43">
        <f t="shared" si="6"/>
        <v>1.9176872001144452</v>
      </c>
      <c r="P28" s="43">
        <f t="shared" si="7"/>
        <v>1.9204006804786704</v>
      </c>
      <c r="Q28" s="43">
        <f t="shared" si="8"/>
        <v>1.9188888842757448</v>
      </c>
      <c r="R28" s="49">
        <f t="shared" si="9"/>
        <v>2.3113037550392965</v>
      </c>
      <c r="S28" s="43">
        <f t="shared" si="21"/>
        <v>2.3296388189245025</v>
      </c>
      <c r="T28" s="46">
        <f t="shared" si="21"/>
        <v>2.3313202076501924</v>
      </c>
      <c r="U28" s="43">
        <f t="shared" si="22"/>
        <v>4.4557007872542007</v>
      </c>
      <c r="V28" s="43">
        <f t="shared" si="10"/>
        <v>4.4552259281904609</v>
      </c>
      <c r="W28" s="46">
        <f t="shared" si="10"/>
        <v>4.4553373747054206</v>
      </c>
      <c r="X28" s="43">
        <f t="shared" si="11"/>
        <v>-1.450655307770198</v>
      </c>
      <c r="Y28" s="43">
        <f t="shared" si="12"/>
        <v>-1.4526245192345222</v>
      </c>
      <c r="Z28" s="43">
        <f t="shared" si="13"/>
        <v>-1.4545937306988459</v>
      </c>
      <c r="AA28" s="49">
        <f t="shared" si="14"/>
        <v>1.034838612506229</v>
      </c>
      <c r="AB28" s="43">
        <f t="shared" si="15"/>
        <v>1.0376519101838526</v>
      </c>
      <c r="AC28" s="46">
        <f t="shared" si="16"/>
        <v>1.0404652078614767</v>
      </c>
      <c r="AD28" s="43">
        <f t="shared" si="17"/>
        <v>2.3264898084914019</v>
      </c>
      <c r="AE28" s="43">
        <f t="shared" si="18"/>
        <v>2.3265634601012883</v>
      </c>
      <c r="AF28" s="43">
        <f t="shared" si="19"/>
        <v>2.3266371117111744</v>
      </c>
    </row>
    <row r="29" spans="1:32" x14ac:dyDescent="0.55000000000000004">
      <c r="A29">
        <v>0.3</v>
      </c>
      <c r="B29" s="15">
        <f t="shared" si="2"/>
        <v>258.47757857122718</v>
      </c>
      <c r="C29" s="15">
        <f t="shared" si="2"/>
        <v>249.14517701861593</v>
      </c>
      <c r="D29" s="15">
        <f t="shared" si="2"/>
        <v>247.60815006403021</v>
      </c>
      <c r="E29" s="13">
        <f t="shared" si="3"/>
        <v>452.33576249964756</v>
      </c>
      <c r="F29" s="13">
        <f t="shared" si="3"/>
        <v>436.00405978257788</v>
      </c>
      <c r="G29" s="36">
        <f t="shared" si="3"/>
        <v>433.31426261205286</v>
      </c>
      <c r="H29" s="15">
        <f t="shared" si="4"/>
        <v>4988.6750477846144</v>
      </c>
      <c r="I29" s="15">
        <f t="shared" si="4"/>
        <v>4937.2874411049206</v>
      </c>
      <c r="J29" s="15">
        <f t="shared" si="4"/>
        <v>4886.4291705906371</v>
      </c>
      <c r="K29" s="13">
        <f t="shared" si="20"/>
        <v>8730.1813336230753</v>
      </c>
      <c r="L29" s="13">
        <f t="shared" si="20"/>
        <v>8640.2530219336113</v>
      </c>
      <c r="M29" s="36">
        <f t="shared" si="5"/>
        <v>8551.2510485336152</v>
      </c>
      <c r="N29" s="5"/>
      <c r="O29" s="43">
        <f t="shared" si="6"/>
        <v>1.8952385174393824</v>
      </c>
      <c r="P29" s="43">
        <f t="shared" si="7"/>
        <v>1.899575772318983</v>
      </c>
      <c r="Q29" s="43">
        <f t="shared" si="8"/>
        <v>1.8971593017432056</v>
      </c>
      <c r="R29" s="49">
        <f t="shared" si="9"/>
        <v>2.2850971942000795</v>
      </c>
      <c r="S29" s="43">
        <f t="shared" si="21"/>
        <v>2.3094112278186851</v>
      </c>
      <c r="T29" s="46">
        <f t="shared" si="21"/>
        <v>2.3120987768244379</v>
      </c>
      <c r="U29" s="43">
        <f t="shared" si="22"/>
        <v>4.4048592473388624</v>
      </c>
      <c r="V29" s="43">
        <f t="shared" si="10"/>
        <v>4.4041002277349328</v>
      </c>
      <c r="W29" s="46">
        <f t="shared" si="10"/>
        <v>4.4042783649889161</v>
      </c>
      <c r="X29" s="43">
        <f t="shared" si="11"/>
        <v>-1.4601590280409014</v>
      </c>
      <c r="Y29" s="43">
        <f t="shared" si="12"/>
        <v>-1.463306635867812</v>
      </c>
      <c r="Z29" s="43">
        <f t="shared" si="13"/>
        <v>-1.4664542436947223</v>
      </c>
      <c r="AA29" s="49">
        <f t="shared" si="14"/>
        <v>0.99953485494462235</v>
      </c>
      <c r="AB29" s="43">
        <f t="shared" si="15"/>
        <v>1.0040316588430085</v>
      </c>
      <c r="AC29" s="46">
        <f t="shared" si="16"/>
        <v>1.0085284627413946</v>
      </c>
      <c r="AD29" s="43">
        <f t="shared" si="17"/>
        <v>2.2753496100491288</v>
      </c>
      <c r="AE29" s="43">
        <f t="shared" si="18"/>
        <v>2.2754673355387181</v>
      </c>
      <c r="AF29" s="43">
        <f t="shared" si="19"/>
        <v>2.2755850610283073</v>
      </c>
    </row>
    <row r="30" spans="1:32" x14ac:dyDescent="0.55000000000000004">
      <c r="A30">
        <v>0.4</v>
      </c>
      <c r="B30" s="15">
        <f t="shared" si="2"/>
        <v>277.12527097177616</v>
      </c>
      <c r="C30" s="15">
        <f t="shared" si="2"/>
        <v>262.90783248239944</v>
      </c>
      <c r="D30" s="15">
        <f t="shared" si="2"/>
        <v>260.58802170739273</v>
      </c>
      <c r="E30" s="13">
        <f t="shared" si="3"/>
        <v>484.96922420060827</v>
      </c>
      <c r="F30" s="13">
        <f t="shared" si="3"/>
        <v>460.08870684419901</v>
      </c>
      <c r="G30" s="36">
        <f t="shared" si="3"/>
        <v>456.02903798793727</v>
      </c>
      <c r="H30" s="15">
        <f t="shared" si="4"/>
        <v>5479.4934599874305</v>
      </c>
      <c r="I30" s="15">
        <f t="shared" si="4"/>
        <v>5398.8361065815816</v>
      </c>
      <c r="J30" s="15">
        <f t="shared" si="4"/>
        <v>5319.3660177843949</v>
      </c>
      <c r="K30" s="13">
        <f t="shared" si="20"/>
        <v>9589.1135549780029</v>
      </c>
      <c r="L30" s="13">
        <f t="shared" si="20"/>
        <v>9447.9631865177671</v>
      </c>
      <c r="M30" s="36">
        <f t="shared" si="5"/>
        <v>9308.8905311226918</v>
      </c>
      <c r="N30" s="5"/>
      <c r="O30" s="43">
        <f t="shared" si="6"/>
        <v>1.8693234151733722</v>
      </c>
      <c r="P30" s="43">
        <f t="shared" si="7"/>
        <v>1.8755351801626299</v>
      </c>
      <c r="Q30" s="43">
        <f t="shared" si="8"/>
        <v>1.8720743396686148</v>
      </c>
      <c r="R30" s="49">
        <f t="shared" si="9"/>
        <v>2.2548439399660056</v>
      </c>
      <c r="S30" s="43">
        <f t="shared" si="21"/>
        <v>2.2860601875955275</v>
      </c>
      <c r="T30" s="46">
        <f t="shared" si="21"/>
        <v>2.2899092634013711</v>
      </c>
      <c r="U30" s="43">
        <f t="shared" si="22"/>
        <v>4.3461669968697043</v>
      </c>
      <c r="V30" s="43">
        <f t="shared" si="10"/>
        <v>4.3450799379965837</v>
      </c>
      <c r="W30" s="46">
        <f t="shared" si="10"/>
        <v>4.3453350640586423</v>
      </c>
      <c r="X30" s="43">
        <f t="shared" si="11"/>
        <v>-1.4711302679255662</v>
      </c>
      <c r="Y30" s="43">
        <f t="shared" si="12"/>
        <v>-1.475638234517771</v>
      </c>
      <c r="Z30" s="43">
        <f t="shared" si="13"/>
        <v>-1.4801462011099753</v>
      </c>
      <c r="AA30" s="49">
        <f t="shared" si="14"/>
        <v>0.95877965782119423</v>
      </c>
      <c r="AB30" s="43">
        <f t="shared" si="15"/>
        <v>0.96521992702255721</v>
      </c>
      <c r="AC30" s="46">
        <f t="shared" si="16"/>
        <v>0.97166019622391975</v>
      </c>
      <c r="AD30" s="43">
        <f t="shared" si="17"/>
        <v>2.2163125836133726</v>
      </c>
      <c r="AE30" s="43">
        <f t="shared" si="18"/>
        <v>2.2164811886630811</v>
      </c>
      <c r="AF30" s="43">
        <f t="shared" si="19"/>
        <v>2.2166497937127896</v>
      </c>
    </row>
    <row r="31" spans="1:32" x14ac:dyDescent="0.55000000000000004">
      <c r="A31">
        <v>0.5</v>
      </c>
      <c r="B31" s="15">
        <f t="shared" si="2"/>
        <v>300.92490761050283</v>
      </c>
      <c r="C31" s="15">
        <f t="shared" si="2"/>
        <v>280.17020204240856</v>
      </c>
      <c r="D31" s="15">
        <f t="shared" si="2"/>
        <v>276.82102531007098</v>
      </c>
      <c r="E31" s="13">
        <f t="shared" si="3"/>
        <v>526.61858831837992</v>
      </c>
      <c r="F31" s="13">
        <f t="shared" si="3"/>
        <v>490.29785357421497</v>
      </c>
      <c r="G31" s="36">
        <f t="shared" si="3"/>
        <v>484.4367942926242</v>
      </c>
      <c r="H31" s="15">
        <f t="shared" si="4"/>
        <v>6122.7084542490093</v>
      </c>
      <c r="I31" s="15">
        <f t="shared" si="4"/>
        <v>6000.7381931779955</v>
      </c>
      <c r="J31" s="15">
        <f t="shared" si="4"/>
        <v>5881.1976974137715</v>
      </c>
      <c r="K31" s="13">
        <f t="shared" si="20"/>
        <v>10714.739794935766</v>
      </c>
      <c r="L31" s="13">
        <f t="shared" si="20"/>
        <v>10501.291838061492</v>
      </c>
      <c r="M31" s="36">
        <f t="shared" si="20"/>
        <v>10292.0959704741</v>
      </c>
      <c r="N31" s="5"/>
      <c r="O31" s="43">
        <f t="shared" si="6"/>
        <v>1.8386723548283366</v>
      </c>
      <c r="P31" s="43">
        <f t="shared" si="7"/>
        <v>1.8471011947069278</v>
      </c>
      <c r="Q31" s="43">
        <f t="shared" si="8"/>
        <v>1.8424051267745698</v>
      </c>
      <c r="R31" s="49">
        <f t="shared" si="9"/>
        <v>2.2190619348770841</v>
      </c>
      <c r="S31" s="43">
        <f t="shared" si="21"/>
        <v>2.2584417689741159</v>
      </c>
      <c r="T31" s="46">
        <f t="shared" si="21"/>
        <v>2.2636646393988862</v>
      </c>
      <c r="U31" s="43">
        <f t="shared" si="22"/>
        <v>4.2767487984597512</v>
      </c>
      <c r="V31" s="43">
        <f t="shared" si="10"/>
        <v>4.2752737514809978</v>
      </c>
      <c r="W31" s="46">
        <f t="shared" si="10"/>
        <v>4.2756199359760112</v>
      </c>
      <c r="X31" s="43">
        <f t="shared" si="11"/>
        <v>-1.4841064905278509</v>
      </c>
      <c r="Y31" s="43">
        <f t="shared" si="12"/>
        <v>-1.4902234200397435</v>
      </c>
      <c r="Z31" s="43">
        <f t="shared" si="13"/>
        <v>-1.4963403495516356</v>
      </c>
      <c r="AA31" s="49">
        <f t="shared" si="14"/>
        <v>0.91057649066478152</v>
      </c>
      <c r="AB31" s="43">
        <f t="shared" si="15"/>
        <v>0.91931539143890717</v>
      </c>
      <c r="AC31" s="46">
        <f t="shared" si="16"/>
        <v>0.92805429221303282</v>
      </c>
      <c r="AD31" s="43">
        <f t="shared" si="17"/>
        <v>2.1464866017862745</v>
      </c>
      <c r="AE31" s="43">
        <f t="shared" si="18"/>
        <v>2.1467153845829792</v>
      </c>
      <c r="AF31" s="43">
        <f t="shared" si="19"/>
        <v>2.1469441673796839</v>
      </c>
    </row>
    <row r="32" spans="1:32" x14ac:dyDescent="0.55000000000000004">
      <c r="A32">
        <v>0.6</v>
      </c>
      <c r="B32" s="15">
        <f t="shared" si="2"/>
        <v>332.85245978376298</v>
      </c>
      <c r="C32" s="15">
        <f t="shared" si="2"/>
        <v>302.84761361291419</v>
      </c>
      <c r="D32" s="15">
        <f t="shared" si="2"/>
        <v>298.07111811700952</v>
      </c>
      <c r="E32" s="13">
        <f t="shared" si="3"/>
        <v>582.49180462158517</v>
      </c>
      <c r="F32" s="13">
        <f t="shared" si="3"/>
        <v>529.9833238225998</v>
      </c>
      <c r="G32" s="36">
        <f t="shared" si="3"/>
        <v>521.62445670476666</v>
      </c>
      <c r="H32" s="15">
        <f t="shared" si="4"/>
        <v>7013.5756975640261</v>
      </c>
      <c r="I32" s="15">
        <f t="shared" si="4"/>
        <v>6829.4745385421238</v>
      </c>
      <c r="J32" s="15">
        <f t="shared" si="4"/>
        <v>6650.2058983686284</v>
      </c>
      <c r="K32" s="13">
        <f t="shared" si="20"/>
        <v>12273.757470737046</v>
      </c>
      <c r="L32" s="13">
        <f t="shared" si="20"/>
        <v>11951.580442448716</v>
      </c>
      <c r="M32" s="36">
        <f t="shared" si="20"/>
        <v>11637.860322145099</v>
      </c>
      <c r="N32" s="5"/>
      <c r="O32" s="43">
        <f t="shared" si="6"/>
        <v>1.801158488792918</v>
      </c>
      <c r="P32" s="43">
        <f t="shared" si="7"/>
        <v>1.8123008090357347</v>
      </c>
      <c r="Q32" s="43">
        <f t="shared" si="8"/>
        <v>1.8060929449004512</v>
      </c>
      <c r="R32" s="49">
        <f t="shared" si="9"/>
        <v>2.1752682999987432</v>
      </c>
      <c r="S32" s="43">
        <f t="shared" si="21"/>
        <v>2.2246395564369057</v>
      </c>
      <c r="T32" s="46">
        <f t="shared" si="21"/>
        <v>2.2315438155873659</v>
      </c>
      <c r="U32" s="43">
        <f t="shared" si="22"/>
        <v>4.1917877900555887</v>
      </c>
      <c r="V32" s="43">
        <f t="shared" si="10"/>
        <v>4.1898378840130954</v>
      </c>
      <c r="W32" s="46">
        <f t="shared" si="10"/>
        <v>4.1902955150230685</v>
      </c>
      <c r="X32" s="43">
        <f t="shared" si="11"/>
        <v>-1.4999881034596112</v>
      </c>
      <c r="Y32" s="43">
        <f t="shared" si="12"/>
        <v>-1.5080742444358275</v>
      </c>
      <c r="Z32" s="43">
        <f t="shared" si="13"/>
        <v>-1.5161603854120433</v>
      </c>
      <c r="AA32" s="49">
        <f t="shared" si="14"/>
        <v>0.85158058204586684</v>
      </c>
      <c r="AB32" s="43">
        <f t="shared" si="15"/>
        <v>0.8631327804976161</v>
      </c>
      <c r="AC32" s="46">
        <f t="shared" si="16"/>
        <v>0.87468497894936537</v>
      </c>
      <c r="AD32" s="43">
        <f t="shared" si="17"/>
        <v>2.0610265068151201</v>
      </c>
      <c r="AE32" s="43">
        <f t="shared" si="18"/>
        <v>2.0613289412217108</v>
      </c>
      <c r="AF32" s="43">
        <f t="shared" si="19"/>
        <v>2.0616313756283016</v>
      </c>
    </row>
    <row r="33" spans="1:32" x14ac:dyDescent="0.55000000000000004">
      <c r="A33">
        <v>0.7</v>
      </c>
      <c r="B33" s="15">
        <f t="shared" si="2"/>
        <v>379.06316619871501</v>
      </c>
      <c r="C33" s="15">
        <f t="shared" si="2"/>
        <v>334.8133661142071</v>
      </c>
      <c r="D33" s="15">
        <f t="shared" si="2"/>
        <v>327.89201523892496</v>
      </c>
      <c r="E33" s="13">
        <f t="shared" si="3"/>
        <v>663.36054084775128</v>
      </c>
      <c r="F33" s="13">
        <f t="shared" si="3"/>
        <v>585.92339069986247</v>
      </c>
      <c r="G33" s="36">
        <f t="shared" si="3"/>
        <v>573.81102666811864</v>
      </c>
      <c r="H33" s="15">
        <f t="shared" si="4"/>
        <v>8356.0002322458768</v>
      </c>
      <c r="I33" s="15">
        <f t="shared" si="4"/>
        <v>8068.9917866681153</v>
      </c>
      <c r="J33" s="15">
        <f t="shared" si="4"/>
        <v>7791.8413886661638</v>
      </c>
      <c r="K33" s="13">
        <f t="shared" si="20"/>
        <v>14623.000406430285</v>
      </c>
      <c r="L33" s="13">
        <f t="shared" si="20"/>
        <v>14120.735626669202</v>
      </c>
      <c r="M33" s="36">
        <f t="shared" si="20"/>
        <v>13635.722430165786</v>
      </c>
      <c r="N33" s="5"/>
      <c r="O33" s="43">
        <f t="shared" si="6"/>
        <v>1.752794703851845</v>
      </c>
      <c r="P33" s="43">
        <f t="shared" si="7"/>
        <v>1.7674353087196941</v>
      </c>
      <c r="Q33" s="43">
        <f t="shared" si="8"/>
        <v>1.7592784002933211</v>
      </c>
      <c r="R33" s="49">
        <f t="shared" si="9"/>
        <v>2.1188084849254523</v>
      </c>
      <c r="S33" s="43">
        <f t="shared" si="21"/>
        <v>2.1810609251079307</v>
      </c>
      <c r="T33" s="46">
        <f t="shared" si="21"/>
        <v>2.1901328713385446</v>
      </c>
      <c r="U33" s="43">
        <f t="shared" si="22"/>
        <v>4.0822539996710923</v>
      </c>
      <c r="V33" s="43">
        <f t="shared" si="10"/>
        <v>4.0796918938192182</v>
      </c>
      <c r="W33" s="46">
        <f t="shared" si="10"/>
        <v>4.0802932043762903</v>
      </c>
      <c r="X33" s="43">
        <f t="shared" si="11"/>
        <v>-1.5204630636149794</v>
      </c>
      <c r="Y33" s="43">
        <f t="shared" si="12"/>
        <v>-1.5310879597190763</v>
      </c>
      <c r="Z33" s="43">
        <f t="shared" si="13"/>
        <v>-1.5417128558231727</v>
      </c>
      <c r="AA33" s="49">
        <f t="shared" si="14"/>
        <v>0.77552162736083208</v>
      </c>
      <c r="AB33" s="43">
        <f t="shared" si="15"/>
        <v>0.7907007973363207</v>
      </c>
      <c r="AC33" s="46">
        <f t="shared" si="16"/>
        <v>0.80587996731180844</v>
      </c>
      <c r="AD33" s="43">
        <f t="shared" si="17"/>
        <v>1.9508492819370908</v>
      </c>
      <c r="AE33" s="43">
        <f t="shared" si="18"/>
        <v>1.951246669783504</v>
      </c>
      <c r="AF33" s="43">
        <f t="shared" si="19"/>
        <v>1.9516440576299168</v>
      </c>
    </row>
    <row r="34" spans="1:32" x14ac:dyDescent="0.55000000000000004">
      <c r="A34">
        <v>0.8</v>
      </c>
      <c r="B34" s="15">
        <f t="shared" si="2"/>
        <v>455.28907140162499</v>
      </c>
      <c r="C34" s="15">
        <f t="shared" si="2"/>
        <v>385.67671406359756</v>
      </c>
      <c r="D34" s="15">
        <f t="shared" si="2"/>
        <v>375.05614787486309</v>
      </c>
      <c r="E34" s="13">
        <f t="shared" si="3"/>
        <v>796.75587495284378</v>
      </c>
      <c r="F34" s="13">
        <f t="shared" si="3"/>
        <v>674.93424961129574</v>
      </c>
      <c r="G34" s="36">
        <f t="shared" si="3"/>
        <v>656.34825878101037</v>
      </c>
      <c r="H34" s="15">
        <f t="shared" si="4"/>
        <v>10695.412009462185</v>
      </c>
      <c r="I34" s="15">
        <f t="shared" si="4"/>
        <v>10207.195193715166</v>
      </c>
      <c r="J34" s="15">
        <f t="shared" si="4"/>
        <v>9741.2641635898053</v>
      </c>
      <c r="K34" s="13">
        <f t="shared" si="20"/>
        <v>18716.971016558822</v>
      </c>
      <c r="L34" s="13">
        <f t="shared" si="20"/>
        <v>17862.591589001542</v>
      </c>
      <c r="M34" s="36">
        <f t="shared" si="5"/>
        <v>17047.21228628216</v>
      </c>
      <c r="N34" s="5"/>
      <c r="O34" s="43">
        <f t="shared" si="6"/>
        <v>1.6846297774713908</v>
      </c>
      <c r="P34" s="43">
        <f t="shared" si="7"/>
        <v>1.7042009375927989</v>
      </c>
      <c r="Q34" s="43">
        <f t="shared" si="8"/>
        <v>1.6932970055251575</v>
      </c>
      <c r="R34" s="49">
        <f t="shared" si="9"/>
        <v>2.0392328449581902</v>
      </c>
      <c r="S34" s="43">
        <f t="shared" si="21"/>
        <v>2.1196402939493093</v>
      </c>
      <c r="T34" s="46">
        <f t="shared" si="21"/>
        <v>2.1317674235245394</v>
      </c>
      <c r="U34" s="43">
        <f t="shared" si="22"/>
        <v>3.9278747928569757</v>
      </c>
      <c r="V34" s="43">
        <f t="shared" si="10"/>
        <v>3.9244498398357295</v>
      </c>
      <c r="W34" s="46">
        <f t="shared" si="10"/>
        <v>3.925253655340716</v>
      </c>
      <c r="X34" s="43">
        <f t="shared" si="11"/>
        <v>-1.5493208991490244</v>
      </c>
      <c r="Y34" s="43">
        <f t="shared" si="12"/>
        <v>-1.5635239696371328</v>
      </c>
      <c r="Z34" s="43">
        <f t="shared" si="13"/>
        <v>-1.5777270401252408</v>
      </c>
      <c r="AA34" s="49">
        <f t="shared" si="14"/>
        <v>0.66832255158550513</v>
      </c>
      <c r="AB34" s="43">
        <f t="shared" si="15"/>
        <v>0.68861365081138004</v>
      </c>
      <c r="AC34" s="46">
        <f t="shared" si="16"/>
        <v>0.70890475003725406</v>
      </c>
      <c r="AD34" s="43">
        <f t="shared" si="17"/>
        <v>1.7955632051388384</v>
      </c>
      <c r="AE34" s="43">
        <f t="shared" si="18"/>
        <v>1.7960944223421338</v>
      </c>
      <c r="AF34" s="43">
        <f t="shared" si="19"/>
        <v>1.7966256395454292</v>
      </c>
    </row>
    <row r="35" spans="1:32" x14ac:dyDescent="0.55000000000000004">
      <c r="A35">
        <v>0.9</v>
      </c>
      <c r="B35" s="15">
        <f t="shared" si="2"/>
        <v>622.76282612548016</v>
      </c>
      <c r="C35" s="15">
        <f t="shared" si="2"/>
        <v>491.15964955568347</v>
      </c>
      <c r="D35" s="15">
        <f t="shared" si="2"/>
        <v>471.92467001620548</v>
      </c>
      <c r="E35" s="13">
        <f t="shared" si="3"/>
        <v>1089.8349457195902</v>
      </c>
      <c r="F35" s="13">
        <f t="shared" si="3"/>
        <v>859.52938672244613</v>
      </c>
      <c r="G35" s="36">
        <f t="shared" si="3"/>
        <v>825.86817252835954</v>
      </c>
      <c r="H35" s="15">
        <f t="shared" si="4"/>
        <v>16310.059659280329</v>
      </c>
      <c r="I35" s="15">
        <f t="shared" si="4"/>
        <v>15255.468504146818</v>
      </c>
      <c r="J35" s="15">
        <f t="shared" si="4"/>
        <v>14269.066094347114</v>
      </c>
      <c r="K35" s="13">
        <f t="shared" si="20"/>
        <v>28542.604403740574</v>
      </c>
      <c r="L35" s="13">
        <f t="shared" si="20"/>
        <v>26697.069882256932</v>
      </c>
      <c r="M35" s="36">
        <f t="shared" si="5"/>
        <v>24970.865665107449</v>
      </c>
      <c r="N35" s="5"/>
      <c r="O35" s="43">
        <f t="shared" si="6"/>
        <v>1.5681010661498636</v>
      </c>
      <c r="P35" s="43">
        <f t="shared" si="7"/>
        <v>1.5961010661498634</v>
      </c>
      <c r="Q35" s="43">
        <f t="shared" si="8"/>
        <v>1.5805010661498637</v>
      </c>
      <c r="R35" s="49">
        <f t="shared" si="9"/>
        <v>1.9031973899176369</v>
      </c>
      <c r="S35" s="43">
        <f t="shared" si="21"/>
        <v>2.0146410314617125</v>
      </c>
      <c r="T35" s="46">
        <f t="shared" si="21"/>
        <v>2.0319910314617124</v>
      </c>
      <c r="U35" s="43">
        <f t="shared" si="22"/>
        <v>3.6639617956583637</v>
      </c>
      <c r="V35" s="43">
        <f t="shared" si="10"/>
        <v>3.6590617956583635</v>
      </c>
      <c r="W35" s="46">
        <f t="shared" si="10"/>
        <v>3.6602117956583635</v>
      </c>
      <c r="X35" s="43">
        <f t="shared" si="11"/>
        <v>-1.5986536948384376</v>
      </c>
      <c r="Y35" s="43">
        <f t="shared" si="12"/>
        <v>-1.6189736948384383</v>
      </c>
      <c r="Z35" s="43">
        <f t="shared" si="13"/>
        <v>-1.6392936948384382</v>
      </c>
      <c r="AA35" s="49">
        <f t="shared" si="14"/>
        <v>0.48506452112514342</v>
      </c>
      <c r="AB35" s="43">
        <f t="shared" si="15"/>
        <v>0.51409452112514309</v>
      </c>
      <c r="AC35" s="46">
        <f t="shared" si="16"/>
        <v>0.54312452112514364</v>
      </c>
      <c r="AD35" s="43">
        <f t="shared" si="17"/>
        <v>1.5300999034625562</v>
      </c>
      <c r="AE35" s="43">
        <f t="shared" si="18"/>
        <v>1.5308599034625563</v>
      </c>
      <c r="AF35" s="43">
        <f t="shared" si="19"/>
        <v>1.5316199034625564</v>
      </c>
    </row>
    <row r="36" spans="1:32" x14ac:dyDescent="0.55000000000000004">
      <c r="A36">
        <v>0.99</v>
      </c>
      <c r="B36" s="15">
        <f t="shared" si="2"/>
        <v>1762.8797163808865</v>
      </c>
      <c r="C36" s="15">
        <f t="shared" si="2"/>
        <v>1096.5354606893716</v>
      </c>
      <c r="D36" s="15">
        <f t="shared" si="2"/>
        <v>1012.3313371359287</v>
      </c>
      <c r="E36" s="13">
        <f t="shared" si="3"/>
        <v>3085.0395036665514</v>
      </c>
      <c r="F36" s="13">
        <f t="shared" si="3"/>
        <v>1918.9370562064003</v>
      </c>
      <c r="G36" s="36">
        <f t="shared" si="3"/>
        <v>1771.5798399878752</v>
      </c>
      <c r="H36" s="15">
        <f t="shared" si="4"/>
        <v>66256.051329833979</v>
      </c>
      <c r="I36" s="15">
        <f t="shared" si="4"/>
        <v>57964.961215694981</v>
      </c>
      <c r="J36" s="15">
        <f t="shared" si="4"/>
        <v>50711.394073436182</v>
      </c>
      <c r="K36" s="13">
        <f t="shared" si="20"/>
        <v>115948.08982720946</v>
      </c>
      <c r="L36" s="13">
        <f t="shared" si="20"/>
        <v>101438.68212746622</v>
      </c>
      <c r="M36" s="36">
        <f t="shared" si="5"/>
        <v>88744.939628513326</v>
      </c>
      <c r="N36" s="5"/>
      <c r="O36" s="43">
        <f t="shared" si="6"/>
        <v>1.1810010661498636</v>
      </c>
      <c r="P36" s="43">
        <f t="shared" si="7"/>
        <v>1.2370010661498634</v>
      </c>
      <c r="Q36" s="43">
        <f t="shared" si="8"/>
        <v>1.2058010661498637</v>
      </c>
      <c r="R36" s="49">
        <f t="shared" si="9"/>
        <v>1.4512973899176371</v>
      </c>
      <c r="S36" s="43">
        <f t="shared" si="21"/>
        <v>1.6658410314617127</v>
      </c>
      <c r="T36" s="46">
        <f t="shared" si="21"/>
        <v>1.7005410314617131</v>
      </c>
      <c r="U36" s="43">
        <f t="shared" si="22"/>
        <v>2.7872617956583636</v>
      </c>
      <c r="V36" s="43">
        <f t="shared" si="10"/>
        <v>2.7774617956583638</v>
      </c>
      <c r="W36" s="46">
        <f t="shared" si="10"/>
        <v>2.7797617956583638</v>
      </c>
      <c r="X36" s="43">
        <f t="shared" si="11"/>
        <v>-1.7625336948384376</v>
      </c>
      <c r="Y36" s="43">
        <f t="shared" si="12"/>
        <v>-1.8031736948384383</v>
      </c>
      <c r="Z36" s="43">
        <f t="shared" si="13"/>
        <v>-1.8438136948384383</v>
      </c>
      <c r="AA36" s="49">
        <f t="shared" si="14"/>
        <v>-0.12370547887485639</v>
      </c>
      <c r="AB36" s="43">
        <f t="shared" si="15"/>
        <v>-6.5645478874856167E-2</v>
      </c>
      <c r="AC36" s="46">
        <f t="shared" si="16"/>
        <v>-7.5854788748568325E-3</v>
      </c>
      <c r="AD36" s="43">
        <f t="shared" si="17"/>
        <v>0.64824990346255618</v>
      </c>
      <c r="AE36" s="43">
        <f t="shared" si="18"/>
        <v>0.64976990346255636</v>
      </c>
      <c r="AF36" s="43">
        <f t="shared" si="19"/>
        <v>0.65128990346255655</v>
      </c>
    </row>
    <row r="37" spans="1:32" x14ac:dyDescent="0.55000000000000004">
      <c r="A37">
        <v>0.999</v>
      </c>
      <c r="B37" s="15">
        <f t="shared" si="2"/>
        <v>4990.2543376938411</v>
      </c>
      <c r="C37" s="15">
        <f t="shared" si="2"/>
        <v>2448.0635118071427</v>
      </c>
      <c r="D37" s="15">
        <f t="shared" si="2"/>
        <v>2171.5642373860774</v>
      </c>
      <c r="E37" s="13">
        <f t="shared" si="3"/>
        <v>8732.9450909642219</v>
      </c>
      <c r="F37" s="13">
        <f t="shared" si="3"/>
        <v>4284.1111456624994</v>
      </c>
      <c r="G37" s="36">
        <f t="shared" si="3"/>
        <v>3800.2374154256354</v>
      </c>
      <c r="H37" s="39">
        <f t="shared" si="4"/>
        <v>269150.72228591057</v>
      </c>
      <c r="I37" s="40">
        <f t="shared" si="4"/>
        <v>220244.74225906006</v>
      </c>
      <c r="J37" s="40">
        <f t="shared" si="4"/>
        <v>180225.21389049638</v>
      </c>
      <c r="K37" s="13">
        <f t="shared" si="20"/>
        <v>471013.76400034351</v>
      </c>
      <c r="L37" s="13">
        <f t="shared" si="20"/>
        <v>385428.29895335512</v>
      </c>
      <c r="M37" s="36">
        <f t="shared" si="5"/>
        <v>315394.12430836866</v>
      </c>
      <c r="N37" s="5"/>
      <c r="O37" s="43">
        <f t="shared" si="6"/>
        <v>0.79390106614986355</v>
      </c>
      <c r="P37" s="43">
        <f t="shared" si="7"/>
        <v>0.87790106614986363</v>
      </c>
      <c r="Q37" s="43">
        <f t="shared" si="8"/>
        <v>0.8311010661498639</v>
      </c>
      <c r="R37" s="49">
        <f t="shared" si="9"/>
        <v>0.99939738991763738</v>
      </c>
      <c r="S37" s="43">
        <f t="shared" si="21"/>
        <v>1.3170410314617129</v>
      </c>
      <c r="T37" s="46">
        <f t="shared" si="21"/>
        <v>1.3690910314617133</v>
      </c>
      <c r="U37" s="43">
        <f t="shared" si="22"/>
        <v>1.910561795658364</v>
      </c>
      <c r="V37" s="43">
        <f t="shared" si="10"/>
        <v>1.8958617956583645</v>
      </c>
      <c r="W37" s="46">
        <f t="shared" si="10"/>
        <v>1.8993117956583641</v>
      </c>
      <c r="X37" s="43">
        <f t="shared" si="11"/>
        <v>-1.9264136948384374</v>
      </c>
      <c r="Y37" s="43">
        <f t="shared" si="12"/>
        <v>-1.9873736948384382</v>
      </c>
      <c r="Z37" s="43">
        <f t="shared" si="13"/>
        <v>-2.0483336948384379</v>
      </c>
      <c r="AA37" s="49">
        <f t="shared" si="14"/>
        <v>-0.7324754788748562</v>
      </c>
      <c r="AB37" s="43">
        <f t="shared" si="15"/>
        <v>-0.64538547887485631</v>
      </c>
      <c r="AC37" s="46">
        <f t="shared" si="16"/>
        <v>-0.55829547887485642</v>
      </c>
      <c r="AD37" s="43">
        <f t="shared" si="17"/>
        <v>-0.23360009653744296</v>
      </c>
      <c r="AE37" s="43">
        <f t="shared" si="18"/>
        <v>-0.23132009653744312</v>
      </c>
      <c r="AF37" s="43">
        <f t="shared" si="19"/>
        <v>-0.22904009653744328</v>
      </c>
    </row>
    <row r="38" spans="1:32" x14ac:dyDescent="0.55000000000000004">
      <c r="A38" s="2">
        <v>0.99990000000000001</v>
      </c>
      <c r="B38" s="16">
        <f t="shared" si="2"/>
        <v>14126.113156487781</v>
      </c>
      <c r="C38" s="16">
        <f t="shared" si="2"/>
        <v>5465.4091661331786</v>
      </c>
      <c r="D38" s="16">
        <f t="shared" si="2"/>
        <v>4658.2488006702515</v>
      </c>
      <c r="E38" s="17">
        <f t="shared" si="3"/>
        <v>24720.698023853616</v>
      </c>
      <c r="F38" s="17">
        <f t="shared" si="3"/>
        <v>9564.466040733063</v>
      </c>
      <c r="G38" s="37">
        <f t="shared" si="3"/>
        <v>8151.9354011729401</v>
      </c>
      <c r="H38" s="38">
        <f t="shared" si="4"/>
        <v>1093365.9620976069</v>
      </c>
      <c r="I38" s="16">
        <f t="shared" si="4"/>
        <v>836846.00964812981</v>
      </c>
      <c r="J38" s="16">
        <f t="shared" si="4"/>
        <v>640509.46173636313</v>
      </c>
      <c r="K38" s="17">
        <f t="shared" si="20"/>
        <v>1913390.4336708121</v>
      </c>
      <c r="L38" s="17">
        <f t="shared" si="20"/>
        <v>1464480.5168842273</v>
      </c>
      <c r="M38" s="37">
        <f t="shared" si="5"/>
        <v>1120891.5580386354</v>
      </c>
      <c r="N38" s="5"/>
      <c r="O38" s="43">
        <f t="shared" si="6"/>
        <v>0.40680106614984468</v>
      </c>
      <c r="P38" s="43">
        <f t="shared" si="7"/>
        <v>0.51880106614984611</v>
      </c>
      <c r="Q38" s="43">
        <f t="shared" si="8"/>
        <v>0.45640106614984566</v>
      </c>
      <c r="R38" s="49">
        <f t="shared" si="9"/>
        <v>0.54749738991761543</v>
      </c>
      <c r="S38" s="43">
        <f t="shared" si="21"/>
        <v>0.96824103146169582</v>
      </c>
      <c r="T38" s="46">
        <f t="shared" si="21"/>
        <v>1.0376410314616971</v>
      </c>
      <c r="U38" s="43">
        <f t="shared" si="22"/>
        <v>1.0338617956583214</v>
      </c>
      <c r="V38" s="43">
        <f t="shared" si="10"/>
        <v>1.0142617956583218</v>
      </c>
      <c r="W38" s="46">
        <f t="shared" si="10"/>
        <v>1.0188617956583212</v>
      </c>
      <c r="X38" s="43">
        <f t="shared" si="11"/>
        <v>-2.0902936948384454</v>
      </c>
      <c r="Y38" s="43">
        <f t="shared" si="12"/>
        <v>-2.1715736948384476</v>
      </c>
      <c r="Z38" s="43">
        <f t="shared" si="13"/>
        <v>-2.2528536948384481</v>
      </c>
      <c r="AA38" s="49">
        <f t="shared" si="14"/>
        <v>-1.3412454788748853</v>
      </c>
      <c r="AB38" s="43">
        <f t="shared" si="15"/>
        <v>-1.225125478874884</v>
      </c>
      <c r="AC38" s="46">
        <f t="shared" si="16"/>
        <v>-1.1090054788748835</v>
      </c>
      <c r="AD38" s="43">
        <f t="shared" si="17"/>
        <v>-1.1154500965374856</v>
      </c>
      <c r="AE38" s="43">
        <f t="shared" si="18"/>
        <v>-1.1124100965374861</v>
      </c>
      <c r="AF38" s="43">
        <f t="shared" si="19"/>
        <v>-1.1093700965374858</v>
      </c>
    </row>
    <row r="39" spans="1:32" ht="16.8" x14ac:dyDescent="0.75">
      <c r="B39" s="14" t="s">
        <v>401</v>
      </c>
      <c r="C39" s="15"/>
      <c r="D39" s="15"/>
      <c r="E39" s="11" t="s">
        <v>402</v>
      </c>
      <c r="F39" s="13"/>
      <c r="G39" s="36"/>
      <c r="H39" s="14" t="s">
        <v>401</v>
      </c>
      <c r="I39" s="15"/>
      <c r="J39" s="15"/>
      <c r="K39" s="11" t="s">
        <v>402</v>
      </c>
      <c r="L39" s="13"/>
      <c r="M39" s="36"/>
      <c r="N39" s="5"/>
      <c r="O39" s="1"/>
      <c r="P39" s="5"/>
      <c r="Q39" s="5"/>
      <c r="R39" s="1"/>
      <c r="S39" s="5"/>
      <c r="T39" s="5"/>
      <c r="U39" s="5"/>
      <c r="V39" s="5"/>
    </row>
    <row r="40" spans="1:32" x14ac:dyDescent="0.55000000000000004">
      <c r="B40" s="15" t="s">
        <v>14</v>
      </c>
      <c r="C40" s="15" t="s">
        <v>15</v>
      </c>
      <c r="D40" s="15" t="s">
        <v>72</v>
      </c>
      <c r="E40" s="13" t="s">
        <v>14</v>
      </c>
      <c r="F40" s="13" t="s">
        <v>15</v>
      </c>
      <c r="G40" s="36" t="s">
        <v>72</v>
      </c>
      <c r="H40" s="15" t="s">
        <v>14</v>
      </c>
      <c r="I40" s="15" t="s">
        <v>15</v>
      </c>
      <c r="J40" s="15" t="s">
        <v>72</v>
      </c>
      <c r="K40" s="13" t="s">
        <v>14</v>
      </c>
      <c r="L40" s="13" t="s">
        <v>15</v>
      </c>
      <c r="M40" s="36" t="s">
        <v>72</v>
      </c>
      <c r="N40" s="5"/>
      <c r="O40" s="5"/>
      <c r="P40" s="5"/>
      <c r="Q40" s="5"/>
      <c r="R40" s="5"/>
      <c r="S40" s="5"/>
      <c r="T40" s="5"/>
      <c r="U40" s="5"/>
      <c r="V40" s="5"/>
    </row>
    <row r="41" spans="1:32" x14ac:dyDescent="0.55000000000000004">
      <c r="A41" t="s">
        <v>16</v>
      </c>
      <c r="B41" s="15">
        <f>(C10*$C$4)+(E10*$E$4)+(H10*$H$4)+(I10*$I$4)+($D$4*D10)+($F$4*F10)+($G$4*G10)</f>
        <v>0.12330000000000002</v>
      </c>
      <c r="C41" s="15">
        <f>(C10*$C$5)+(E10*$E$5)+(H10*$H$5)+(I10*$I$5)+($D$5*D10)+($F$5*F10)+($G$5*G10)</f>
        <v>0.11840000000000001</v>
      </c>
      <c r="D41" s="15">
        <f>(C10*$C$6)+(E10*$E$6)+(H10*$H$6)+(I10*$I$6)+($D$6*D10)+($F$6*F10)+($G$6*G10)</f>
        <v>0.11954999999999999</v>
      </c>
      <c r="E41" s="13"/>
      <c r="F41" s="13"/>
      <c r="G41" s="36"/>
      <c r="H41" s="15">
        <f>($C$10*$K$4)+($E$10*$M$4)+($H$10*$P$4)+($I$10*$Q$4)+($L$4*$D$10)+($N$4*$F$10)+($O$4*$G$10)</f>
        <v>0.11815000000000001</v>
      </c>
      <c r="I41" s="15">
        <f>($C$10*$K$5)+($E$10*$M$5)+($H$10*$P$5)+($I$10*$Q$5)+($L$5*$D$10)+($N$5*$F$10)+($O$5*$G$10)</f>
        <v>0.11891</v>
      </c>
      <c r="J41" s="15">
        <f>($C$10*$K$6)+($E$10*$M$6)+($H$10*$P$6)+($I$10*$Q$6)+($L$6*$D$10)+($N$6*$F$10)+($O$6*$G$10)</f>
        <v>0.11967000000000001</v>
      </c>
      <c r="K41" s="13"/>
      <c r="L41" s="13"/>
      <c r="M41" s="36"/>
      <c r="N41" s="5"/>
      <c r="O41" s="5"/>
      <c r="P41" s="5"/>
      <c r="Q41" s="5"/>
      <c r="R41" s="5"/>
      <c r="S41" s="5"/>
      <c r="T41" s="5"/>
      <c r="U41" s="5"/>
      <c r="V41" s="5"/>
    </row>
    <row r="42" spans="1:32" x14ac:dyDescent="0.55000000000000004">
      <c r="A42" s="2" t="s">
        <v>17</v>
      </c>
      <c r="B42" s="16"/>
      <c r="C42" s="16"/>
      <c r="D42" s="16"/>
      <c r="E42" s="17"/>
      <c r="F42" s="17"/>
      <c r="G42" s="37"/>
      <c r="H42" s="16"/>
      <c r="I42" s="16"/>
      <c r="J42" s="16"/>
      <c r="K42" s="17"/>
      <c r="L42" s="17"/>
      <c r="M42" s="37"/>
      <c r="N42" s="5"/>
      <c r="O42" s="5"/>
      <c r="P42" s="5"/>
      <c r="Q42" s="5"/>
      <c r="R42" s="5"/>
      <c r="S42" s="5"/>
      <c r="T42" s="5"/>
      <c r="U42" s="5"/>
      <c r="V42" s="5"/>
    </row>
    <row r="43" spans="1:32" x14ac:dyDescent="0.55000000000000004">
      <c r="A43">
        <v>1E-3</v>
      </c>
      <c r="B43" s="15">
        <f t="shared" ref="B43:D56" si="23">$B$10*(1-$A43)^(B$41-1)</f>
        <v>16.014040375056812</v>
      </c>
      <c r="C43" s="15">
        <f t="shared" si="23"/>
        <v>16.014118883307667</v>
      </c>
      <c r="D43" s="15">
        <f t="shared" si="23"/>
        <v>16.01410045786729</v>
      </c>
      <c r="E43" s="13">
        <f>B43*$C$10</f>
        <v>2.56224646000909</v>
      </c>
      <c r="F43" s="13">
        <f>C43*$C$10</f>
        <v>2.5622590213292269</v>
      </c>
      <c r="G43" s="36">
        <f>D43*$C$10</f>
        <v>2.5622560732587663</v>
      </c>
      <c r="H43" s="15">
        <f t="shared" ref="H43:J56" si="24">$J$10*(1-$A43)^(H$41-1)</f>
        <v>2112.8633386464576</v>
      </c>
      <c r="I43" s="15">
        <f t="shared" si="24"/>
        <v>2112.8617320675075</v>
      </c>
      <c r="J43" s="15">
        <f t="shared" si="24"/>
        <v>2112.860125489779</v>
      </c>
      <c r="K43" s="13">
        <f>H43*$C$10</f>
        <v>338.0581341834332</v>
      </c>
      <c r="L43" s="13">
        <f t="shared" ref="L43:M56" si="25">I43*$C$10</f>
        <v>338.05787713080122</v>
      </c>
      <c r="M43" s="36">
        <f t="shared" si="25"/>
        <v>338.05762007836466</v>
      </c>
      <c r="N43" s="5"/>
      <c r="O43" s="5"/>
      <c r="P43" s="5"/>
      <c r="Q43" s="5"/>
      <c r="R43" s="5"/>
      <c r="S43" s="5"/>
      <c r="T43" s="5"/>
      <c r="U43" s="5"/>
      <c r="V43" s="5"/>
    </row>
    <row r="44" spans="1:32" x14ac:dyDescent="0.55000000000000004">
      <c r="A44">
        <v>0.01</v>
      </c>
      <c r="B44" s="15">
        <f t="shared" si="23"/>
        <v>16.141600987288321</v>
      </c>
      <c r="C44" s="15">
        <f t="shared" si="23"/>
        <v>16.14239592656677</v>
      </c>
      <c r="D44" s="15">
        <f t="shared" si="23"/>
        <v>16.14220935566933</v>
      </c>
      <c r="E44" s="13">
        <f t="shared" ref="E44:G56" si="26">B44*$C$10</f>
        <v>2.5826561579661313</v>
      </c>
      <c r="F44" s="13">
        <f t="shared" si="26"/>
        <v>2.5827833482506835</v>
      </c>
      <c r="G44" s="36">
        <f t="shared" si="26"/>
        <v>2.5827534969070927</v>
      </c>
      <c r="H44" s="15">
        <f t="shared" si="24"/>
        <v>2129.7927138376986</v>
      </c>
      <c r="I44" s="15">
        <f t="shared" si="24"/>
        <v>2129.7764459994523</v>
      </c>
      <c r="J44" s="15">
        <f t="shared" si="24"/>
        <v>2129.7601782854636</v>
      </c>
      <c r="K44" s="13">
        <f t="shared" ref="K44:M56" si="27">H44*$C$10</f>
        <v>340.7668342140318</v>
      </c>
      <c r="L44" s="13">
        <f t="shared" si="25"/>
        <v>340.7642313599124</v>
      </c>
      <c r="M44" s="36">
        <f t="shared" si="25"/>
        <v>340.76162852567415</v>
      </c>
      <c r="N44" s="5"/>
      <c r="O44" s="5"/>
      <c r="P44" s="5"/>
      <c r="Q44" s="5"/>
      <c r="R44" s="5"/>
      <c r="S44" s="5"/>
      <c r="T44" s="5"/>
      <c r="U44" s="5"/>
      <c r="V44" s="5"/>
    </row>
    <row r="45" spans="1:32" x14ac:dyDescent="0.55000000000000004">
      <c r="A45">
        <v>0.1</v>
      </c>
      <c r="B45" s="15">
        <f t="shared" si="23"/>
        <v>17.548321184211961</v>
      </c>
      <c r="C45" s="15">
        <f t="shared" si="23"/>
        <v>17.557383134028964</v>
      </c>
      <c r="D45" s="15">
        <f t="shared" si="23"/>
        <v>17.555255929720794</v>
      </c>
      <c r="E45" s="13">
        <f>B45*$C$10</f>
        <v>2.807731389473914</v>
      </c>
      <c r="F45" s="13">
        <f t="shared" si="26"/>
        <v>2.8091813014446343</v>
      </c>
      <c r="G45" s="36">
        <f>D45*$C$10</f>
        <v>2.8088409487553272</v>
      </c>
      <c r="H45" s="15">
        <f t="shared" si="24"/>
        <v>2316.5382543585988</v>
      </c>
      <c r="I45" s="15">
        <f t="shared" si="24"/>
        <v>2316.3527673196263</v>
      </c>
      <c r="J45" s="15">
        <f t="shared" si="24"/>
        <v>2316.1672951327469</v>
      </c>
      <c r="K45" s="13">
        <f t="shared" si="27"/>
        <v>370.64612069737581</v>
      </c>
      <c r="L45" s="13">
        <f t="shared" si="27"/>
        <v>370.61644277114021</v>
      </c>
      <c r="M45" s="36">
        <f t="shared" si="27"/>
        <v>370.58676722123948</v>
      </c>
      <c r="N45" s="5"/>
      <c r="O45" s="5"/>
      <c r="P45" s="5"/>
      <c r="Q45" s="5"/>
      <c r="R45" s="5"/>
      <c r="S45" s="5"/>
      <c r="T45" s="5"/>
      <c r="U45" s="5"/>
      <c r="V45" s="5"/>
    </row>
    <row r="46" spans="1:32" x14ac:dyDescent="0.55000000000000004">
      <c r="A46">
        <v>0.2</v>
      </c>
      <c r="B46" s="15">
        <f t="shared" si="23"/>
        <v>19.457229033347264</v>
      </c>
      <c r="C46" s="15">
        <f t="shared" si="23"/>
        <v>19.478515268855375</v>
      </c>
      <c r="D46" s="15">
        <f t="shared" si="23"/>
        <v>19.473517429311176</v>
      </c>
      <c r="E46" s="13">
        <f>B46*$C$10</f>
        <v>3.1131566453355624</v>
      </c>
      <c r="F46" s="13">
        <f t="shared" si="26"/>
        <v>3.1165624430168601</v>
      </c>
      <c r="G46" s="36">
        <f>D46*$C$10</f>
        <v>3.1157627886897883</v>
      </c>
      <c r="H46" s="15">
        <f t="shared" si="24"/>
        <v>2570.0899790368167</v>
      </c>
      <c r="I46" s="15">
        <f t="shared" si="24"/>
        <v>2569.6541567493246</v>
      </c>
      <c r="J46" s="15">
        <f t="shared" si="24"/>
        <v>2569.2184083662755</v>
      </c>
      <c r="K46" s="13">
        <f t="shared" si="27"/>
        <v>411.2143966458907</v>
      </c>
      <c r="L46" s="13">
        <f t="shared" si="27"/>
        <v>411.14466507989192</v>
      </c>
      <c r="M46" s="36">
        <f t="shared" si="27"/>
        <v>411.0749453386041</v>
      </c>
      <c r="N46" s="5"/>
      <c r="O46" s="5"/>
      <c r="P46" s="5"/>
      <c r="Q46" s="5"/>
      <c r="R46" s="5"/>
      <c r="S46" s="5"/>
      <c r="T46" s="5"/>
      <c r="U46" s="5"/>
      <c r="V46" s="5"/>
    </row>
    <row r="47" spans="1:32" x14ac:dyDescent="0.55000000000000004">
      <c r="A47">
        <v>0.3</v>
      </c>
      <c r="B47" s="15">
        <f t="shared" si="23"/>
        <v>21.873714079767623</v>
      </c>
      <c r="C47" s="15">
        <f t="shared" si="23"/>
        <v>21.911976353796081</v>
      </c>
      <c r="D47" s="15">
        <f t="shared" si="23"/>
        <v>21.902990425950659</v>
      </c>
      <c r="E47" s="13">
        <f>B47*$C$10</f>
        <v>3.4997942527628196</v>
      </c>
      <c r="F47" s="13">
        <f>C47*$C$10</f>
        <v>3.505916216607373</v>
      </c>
      <c r="G47" s="36">
        <f>D47*$C$10</f>
        <v>3.5044784681521053</v>
      </c>
      <c r="H47" s="15">
        <f t="shared" si="24"/>
        <v>2891.2691795031078</v>
      </c>
      <c r="I47" s="15">
        <f t="shared" si="24"/>
        <v>2890.4855408324233</v>
      </c>
      <c r="J47" s="15">
        <f t="shared" si="24"/>
        <v>2889.702114556203</v>
      </c>
      <c r="K47" s="13">
        <f t="shared" si="27"/>
        <v>462.60306872049728</v>
      </c>
      <c r="L47" s="13">
        <f t="shared" si="27"/>
        <v>462.47768653318775</v>
      </c>
      <c r="M47" s="36">
        <f t="shared" si="27"/>
        <v>462.35233832899252</v>
      </c>
      <c r="N47" s="5"/>
      <c r="O47" s="5"/>
      <c r="P47" s="5"/>
      <c r="Q47" s="5"/>
      <c r="R47" s="5"/>
      <c r="S47" s="5"/>
      <c r="T47" s="5"/>
      <c r="U47" s="5"/>
      <c r="V47" s="5"/>
    </row>
    <row r="48" spans="1:32" x14ac:dyDescent="0.55000000000000004">
      <c r="A48">
        <v>0.4</v>
      </c>
      <c r="B48" s="15">
        <f t="shared" si="23"/>
        <v>25.03887323445494</v>
      </c>
      <c r="C48" s="15">
        <f t="shared" si="23"/>
        <v>25.101625177566245</v>
      </c>
      <c r="D48" s="15">
        <f t="shared" si="23"/>
        <v>25.08688357162476</v>
      </c>
      <c r="E48" s="13">
        <f>B48*$C$10</f>
        <v>4.0062197175127903</v>
      </c>
      <c r="F48" s="13">
        <f t="shared" si="26"/>
        <v>4.0162600284105991</v>
      </c>
      <c r="G48" s="36">
        <f>D48*$C$10</f>
        <v>4.0139013714599621</v>
      </c>
      <c r="H48" s="15">
        <f t="shared" si="24"/>
        <v>3312.2686427804051</v>
      </c>
      <c r="I48" s="15">
        <f t="shared" si="24"/>
        <v>3310.9829786730161</v>
      </c>
      <c r="J48" s="15">
        <f t="shared" si="24"/>
        <v>3309.6978135988802</v>
      </c>
      <c r="K48" s="13">
        <f t="shared" si="27"/>
        <v>529.96298284486488</v>
      </c>
      <c r="L48" s="13">
        <f t="shared" si="27"/>
        <v>529.75727658768255</v>
      </c>
      <c r="M48" s="36">
        <f t="shared" si="27"/>
        <v>529.5516501758209</v>
      </c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55000000000000004">
      <c r="A49">
        <v>0.5</v>
      </c>
      <c r="B49" s="15">
        <f t="shared" si="23"/>
        <v>29.378727423781442</v>
      </c>
      <c r="C49" s="15">
        <f t="shared" si="23"/>
        <v>29.478679599743689</v>
      </c>
      <c r="D49" s="15">
        <f t="shared" si="23"/>
        <v>29.455190939420277</v>
      </c>
      <c r="E49" s="13">
        <f>B49*$C$10</f>
        <v>4.7005963878050308</v>
      </c>
      <c r="F49" s="13">
        <f t="shared" si="26"/>
        <v>4.7165887359589904</v>
      </c>
      <c r="G49" s="36">
        <f>D49*$C$10</f>
        <v>4.7128305503072445</v>
      </c>
      <c r="H49" s="15">
        <f t="shared" si="24"/>
        <v>3890.0173199236356</v>
      </c>
      <c r="I49" s="15">
        <f t="shared" si="24"/>
        <v>3887.9686301389588</v>
      </c>
      <c r="J49" s="15">
        <f t="shared" si="24"/>
        <v>3885.9210193031636</v>
      </c>
      <c r="K49" s="13">
        <f t="shared" si="27"/>
        <v>622.4027711877817</v>
      </c>
      <c r="L49" s="13">
        <f t="shared" si="27"/>
        <v>622.07498082223344</v>
      </c>
      <c r="M49" s="36">
        <f t="shared" si="27"/>
        <v>621.74736308850618</v>
      </c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55000000000000004">
      <c r="A50">
        <v>0.6</v>
      </c>
      <c r="B50" s="15">
        <f t="shared" si="23"/>
        <v>35.726789262049742</v>
      </c>
      <c r="C50" s="15">
        <f t="shared" si="23"/>
        <v>35.88755691808143</v>
      </c>
      <c r="D50" s="15">
        <f t="shared" si="23"/>
        <v>35.849760883905589</v>
      </c>
      <c r="E50" s="13">
        <f t="shared" si="26"/>
        <v>5.7162862819279585</v>
      </c>
      <c r="F50" s="13">
        <f t="shared" si="26"/>
        <v>5.742009106893029</v>
      </c>
      <c r="G50" s="36">
        <f t="shared" si="26"/>
        <v>5.7359617414248945</v>
      </c>
      <c r="H50" s="15">
        <f t="shared" si="24"/>
        <v>4735.9993046970103</v>
      </c>
      <c r="I50" s="15">
        <f t="shared" si="24"/>
        <v>4732.702393059003</v>
      </c>
      <c r="J50" s="15">
        <f t="shared" si="24"/>
        <v>4729.4077765282454</v>
      </c>
      <c r="K50" s="13">
        <f t="shared" si="27"/>
        <v>757.75988875152166</v>
      </c>
      <c r="L50" s="13">
        <f t="shared" si="25"/>
        <v>757.23238288944049</v>
      </c>
      <c r="M50" s="36">
        <f t="shared" si="25"/>
        <v>756.70524424451924</v>
      </c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55000000000000004">
      <c r="A51">
        <v>0.7</v>
      </c>
      <c r="B51" s="15">
        <f t="shared" si="23"/>
        <v>45.97563948460428</v>
      </c>
      <c r="C51" s="15">
        <f t="shared" si="23"/>
        <v>46.247672877645904</v>
      </c>
      <c r="D51" s="15">
        <f t="shared" si="23"/>
        <v>46.183684104825815</v>
      </c>
      <c r="E51" s="13">
        <f t="shared" si="26"/>
        <v>7.3561023175366849</v>
      </c>
      <c r="F51" s="13">
        <f t="shared" si="26"/>
        <v>7.3996276604233451</v>
      </c>
      <c r="G51" s="36">
        <f t="shared" si="26"/>
        <v>7.3893894567721308</v>
      </c>
      <c r="H51" s="15">
        <f t="shared" si="24"/>
        <v>6103.6392177431226</v>
      </c>
      <c r="I51" s="15">
        <f t="shared" si="24"/>
        <v>6098.0568242561521</v>
      </c>
      <c r="J51" s="15">
        <f t="shared" si="24"/>
        <v>6092.4795364308911</v>
      </c>
      <c r="K51" s="13">
        <f t="shared" si="27"/>
        <v>976.58227483889959</v>
      </c>
      <c r="L51" s="13">
        <f t="shared" si="25"/>
        <v>975.68909188098439</v>
      </c>
      <c r="M51" s="36">
        <f t="shared" si="25"/>
        <v>974.79672582894261</v>
      </c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55000000000000004">
      <c r="A52">
        <v>0.8</v>
      </c>
      <c r="B52" s="15">
        <f t="shared" si="23"/>
        <v>65.600475216040095</v>
      </c>
      <c r="C52" s="15">
        <f t="shared" si="23"/>
        <v>66.119862000355482</v>
      </c>
      <c r="D52" s="15">
        <f t="shared" si="23"/>
        <v>65.997596997999977</v>
      </c>
      <c r="E52" s="13">
        <f t="shared" si="26"/>
        <v>10.496076034566416</v>
      </c>
      <c r="F52" s="13">
        <f t="shared" si="26"/>
        <v>10.579177920056877</v>
      </c>
      <c r="G52" s="36">
        <f t="shared" si="26"/>
        <v>10.559615519679996</v>
      </c>
      <c r="H52" s="15">
        <f t="shared" si="24"/>
        <v>8727.2000579903706</v>
      </c>
      <c r="I52" s="15">
        <f t="shared" si="24"/>
        <v>8716.5317100885786</v>
      </c>
      <c r="J52" s="15">
        <f t="shared" si="24"/>
        <v>8705.8764034424239</v>
      </c>
      <c r="K52" s="13">
        <f t="shared" si="27"/>
        <v>1396.3520092784593</v>
      </c>
      <c r="L52" s="13">
        <f t="shared" si="25"/>
        <v>1394.6450736141726</v>
      </c>
      <c r="M52" s="36">
        <f t="shared" si="25"/>
        <v>1392.9402245507879</v>
      </c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55000000000000004">
      <c r="A53">
        <v>0.9</v>
      </c>
      <c r="B53" s="15">
        <f t="shared" si="23"/>
        <v>120.45365501516078</v>
      </c>
      <c r="C53" s="15">
        <f t="shared" si="23"/>
        <v>121.82038919298422</v>
      </c>
      <c r="D53" s="15">
        <f t="shared" si="23"/>
        <v>121.4982388199375</v>
      </c>
      <c r="E53" s="13">
        <f t="shared" si="26"/>
        <v>19.272584802425726</v>
      </c>
      <c r="F53" s="13">
        <f t="shared" si="26"/>
        <v>19.491262270877478</v>
      </c>
      <c r="G53" s="36">
        <f t="shared" si="26"/>
        <v>19.439718211190002</v>
      </c>
      <c r="H53" s="15">
        <f t="shared" si="24"/>
        <v>16081.932439612079</v>
      </c>
      <c r="I53" s="15">
        <f t="shared" si="24"/>
        <v>16053.814236113643</v>
      </c>
      <c r="J53" s="15">
        <f t="shared" si="24"/>
        <v>16025.74519544877</v>
      </c>
      <c r="K53" s="13">
        <f t="shared" si="27"/>
        <v>2573.1091903379329</v>
      </c>
      <c r="L53" s="13">
        <f t="shared" si="25"/>
        <v>2568.610277778183</v>
      </c>
      <c r="M53" s="36">
        <f t="shared" si="25"/>
        <v>2564.1192312718031</v>
      </c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55000000000000004">
      <c r="A54">
        <v>0.99</v>
      </c>
      <c r="B54" s="15">
        <f t="shared" si="23"/>
        <v>906.81768790695958</v>
      </c>
      <c r="C54" s="15">
        <f t="shared" si="23"/>
        <v>927.51295144563335</v>
      </c>
      <c r="D54" s="15">
        <f t="shared" si="23"/>
        <v>922.61387727166027</v>
      </c>
      <c r="E54" s="13">
        <f t="shared" si="26"/>
        <v>145.09083006511352</v>
      </c>
      <c r="F54" s="13">
        <f t="shared" si="26"/>
        <v>148.40207223130133</v>
      </c>
      <c r="G54" s="36">
        <f t="shared" si="26"/>
        <v>147.61822036346564</v>
      </c>
      <c r="H54" s="15">
        <f t="shared" si="24"/>
        <v>122514.70913891385</v>
      </c>
      <c r="I54" s="15">
        <f t="shared" si="24"/>
        <v>122086.66581129548</v>
      </c>
      <c r="J54" s="15">
        <f t="shared" si="24"/>
        <v>121660.11798647518</v>
      </c>
      <c r="K54" s="13">
        <f t="shared" si="27"/>
        <v>19602.353462226216</v>
      </c>
      <c r="L54" s="13">
        <f t="shared" si="25"/>
        <v>19533.866529807277</v>
      </c>
      <c r="M54" s="36">
        <f t="shared" si="25"/>
        <v>19465.61887783603</v>
      </c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55000000000000004">
      <c r="A55">
        <v>0.999</v>
      </c>
      <c r="B55" s="15">
        <f t="shared" si="23"/>
        <v>6826.8440587994046</v>
      </c>
      <c r="C55" s="15">
        <f t="shared" si="23"/>
        <v>7061.8742954150239</v>
      </c>
      <c r="D55" s="15">
        <f t="shared" si="23"/>
        <v>7005.9975749587857</v>
      </c>
      <c r="E55" s="13">
        <f t="shared" si="26"/>
        <v>1092.2950494079048</v>
      </c>
      <c r="F55" s="13">
        <f t="shared" si="26"/>
        <v>1129.8998872664038</v>
      </c>
      <c r="G55" s="36">
        <f t="shared" si="26"/>
        <v>1120.9596119934058</v>
      </c>
      <c r="H55" s="15">
        <f t="shared" si="24"/>
        <v>933336.46387055167</v>
      </c>
      <c r="I55" s="15">
        <f t="shared" si="24"/>
        <v>928449.38590290013</v>
      </c>
      <c r="J55" s="15">
        <f t="shared" si="24"/>
        <v>923587.89734698343</v>
      </c>
      <c r="K55" s="13">
        <f t="shared" si="27"/>
        <v>149333.83421928828</v>
      </c>
      <c r="L55" s="13">
        <f t="shared" si="25"/>
        <v>148551.90174446403</v>
      </c>
      <c r="M55" s="36">
        <f t="shared" si="25"/>
        <v>147774.06357551736</v>
      </c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55000000000000004">
      <c r="A56" s="2">
        <v>0.99990000000000001</v>
      </c>
      <c r="B56" s="16">
        <f t="shared" si="23"/>
        <v>51394.89494381276</v>
      </c>
      <c r="C56" s="16">
        <f t="shared" si="23"/>
        <v>53767.517193717111</v>
      </c>
      <c r="D56" s="16">
        <f t="shared" si="23"/>
        <v>53201.022908395586</v>
      </c>
      <c r="E56" s="17">
        <f t="shared" si="26"/>
        <v>8223.1831910100409</v>
      </c>
      <c r="F56" s="17">
        <f t="shared" si="26"/>
        <v>8602.8027509947387</v>
      </c>
      <c r="G56" s="37">
        <f t="shared" si="26"/>
        <v>8512.1636653432943</v>
      </c>
      <c r="H56" s="16">
        <f t="shared" si="24"/>
        <v>7110305.0475576157</v>
      </c>
      <c r="I56" s="16">
        <f t="shared" si="24"/>
        <v>7060707.7067363346</v>
      </c>
      <c r="J56" s="16">
        <f t="shared" si="24"/>
        <v>7011456.3280362403</v>
      </c>
      <c r="K56" s="17">
        <f t="shared" si="27"/>
        <v>1137648.8076092186</v>
      </c>
      <c r="L56" s="17">
        <f t="shared" si="25"/>
        <v>1129713.2330778136</v>
      </c>
      <c r="M56" s="37">
        <f t="shared" si="25"/>
        <v>1121833.0124857984</v>
      </c>
      <c r="N56" s="5"/>
      <c r="O56" s="5"/>
      <c r="P56" s="5"/>
      <c r="Q56" s="5"/>
      <c r="R56" s="5"/>
      <c r="S56" s="5"/>
      <c r="T56" s="5"/>
      <c r="U56" s="5"/>
      <c r="V56" s="5"/>
    </row>
    <row r="57" spans="1:22" ht="16.8" x14ac:dyDescent="0.75">
      <c r="B57" s="14" t="s">
        <v>403</v>
      </c>
      <c r="C57" s="15"/>
      <c r="D57" s="15"/>
      <c r="E57" s="11" t="s">
        <v>404</v>
      </c>
      <c r="F57" s="13"/>
      <c r="G57" s="36"/>
      <c r="H57" s="14" t="s">
        <v>403</v>
      </c>
      <c r="I57" s="15"/>
      <c r="J57" s="15"/>
      <c r="K57" s="11" t="s">
        <v>404</v>
      </c>
      <c r="L57" s="13"/>
      <c r="M57" s="36"/>
      <c r="N57" s="5"/>
      <c r="O57" s="1"/>
      <c r="P57" s="5"/>
      <c r="Q57" s="5"/>
      <c r="R57" s="1"/>
      <c r="S57" s="5"/>
      <c r="T57" s="5"/>
      <c r="U57" s="5"/>
      <c r="V57" s="5"/>
    </row>
    <row r="58" spans="1:22" x14ac:dyDescent="0.55000000000000004">
      <c r="B58" s="15" t="s">
        <v>14</v>
      </c>
      <c r="C58" s="15" t="s">
        <v>15</v>
      </c>
      <c r="D58" s="15" t="s">
        <v>72</v>
      </c>
      <c r="E58" s="13" t="s">
        <v>14</v>
      </c>
      <c r="F58" s="13" t="s">
        <v>15</v>
      </c>
      <c r="G58" s="36" t="s">
        <v>72</v>
      </c>
      <c r="H58" s="15" t="s">
        <v>14</v>
      </c>
      <c r="I58" s="15" t="s">
        <v>15</v>
      </c>
      <c r="J58" s="15" t="s">
        <v>72</v>
      </c>
      <c r="K58" s="13" t="s">
        <v>14</v>
      </c>
      <c r="L58" s="13" t="s">
        <v>15</v>
      </c>
      <c r="M58" s="36" t="s">
        <v>72</v>
      </c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55000000000000004">
      <c r="A59" t="s">
        <v>16</v>
      </c>
      <c r="B59" s="15">
        <f>($C$8*$C$4)+($E$8*$E$4)+($H$8*$H$4)+($I$8*$I$4)+($D$4*$D$8)+($F$4*$F$8)+($G$4*$G$8)</f>
        <v>0.93520000000000014</v>
      </c>
      <c r="C59" s="15">
        <f>($C$8*$C$5)+($E$8*$E$5)+($H$8*$H$5)+($I$8*$I$5)+($D$5*$D$8)+($F$5*$F$8)+($G$5*$G$8)</f>
        <v>1.0103</v>
      </c>
      <c r="D59" s="15">
        <f>($C$8*$C$6)+($E$8*$E$6)+($H$8*$H$6)+($I$8*$I$6)+($D$6*$D$8)+($F$6*$F$8)+($G$6*$G$8)</f>
        <v>1.04325</v>
      </c>
      <c r="E59" s="13"/>
      <c r="F59" s="13"/>
      <c r="G59" s="36"/>
      <c r="H59" s="15">
        <f>($C$8*$K$4)+($E$8*$M$4)+($H$8*$P$4)+($I$8*$Q$4)+($L$4*$D$8)+($N$4*$F$8)+($O$4*$G$8)</f>
        <v>0.55510999999999999</v>
      </c>
      <c r="I59" s="15">
        <f>($C$8*$K$5)+($E$8*$M$5)+($H$8*$P$5)+($I$8*$Q$5)+($L$5*$D$8)+($N$5*$F$8)+($O$5*$G$8)</f>
        <v>0.60446000000000011</v>
      </c>
      <c r="J59" s="15">
        <f>($C$8*$K$6)+($E$8*$M$6)+($H$8*$P$6)+($I$8*$Q$6)+($L$6*$D$8)+($N$6*$F$8)+($O$6*$G$8)</f>
        <v>0.65381</v>
      </c>
      <c r="K59" s="13"/>
      <c r="L59" s="13"/>
      <c r="M59" s="36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55000000000000004">
      <c r="A60" s="2" t="s">
        <v>17</v>
      </c>
      <c r="B60" s="16"/>
      <c r="C60" s="16"/>
      <c r="D60" s="16"/>
      <c r="E60" s="17"/>
      <c r="F60" s="17"/>
      <c r="G60" s="37"/>
      <c r="H60" s="16"/>
      <c r="I60" s="16"/>
      <c r="J60" s="16"/>
      <c r="K60" s="17"/>
      <c r="L60" s="17"/>
      <c r="M60" s="37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55000000000000004">
      <c r="A61">
        <v>1E-3</v>
      </c>
      <c r="B61" s="15">
        <f t="shared" ref="B61:D74" si="28">$B$8*(1-$A61)^(B$59-1)</f>
        <v>35002.269208314916</v>
      </c>
      <c r="C61" s="15">
        <f t="shared" si="28"/>
        <v>34999.639321488168</v>
      </c>
      <c r="D61" s="15">
        <f t="shared" si="28"/>
        <v>34998.485525387172</v>
      </c>
      <c r="E61" s="13">
        <f>B61*$C$8</f>
        <v>88905.763789119883</v>
      </c>
      <c r="F61" s="13">
        <f>C61*$C$8</f>
        <v>88899.083876579942</v>
      </c>
      <c r="G61" s="36">
        <f>D61*$C$8</f>
        <v>88896.153234483412</v>
      </c>
      <c r="H61" s="15">
        <f t="shared" ref="H61:J74" si="29">$J$8*(1-$A61)^(H$59-1)</f>
        <v>34349.285897502436</v>
      </c>
      <c r="I61" s="15">
        <f t="shared" si="29"/>
        <v>34347.589953977986</v>
      </c>
      <c r="J61" s="15">
        <f t="shared" si="29"/>
        <v>34345.894094188152</v>
      </c>
      <c r="K61" s="13">
        <f>H61*$C$8</f>
        <v>87247.186179656186</v>
      </c>
      <c r="L61" s="13">
        <f t="shared" ref="L61:M74" si="30">I61*$C$8</f>
        <v>87242.878483104083</v>
      </c>
      <c r="M61" s="36">
        <f t="shared" si="30"/>
        <v>87238.570999237912</v>
      </c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55000000000000004">
      <c r="A62">
        <v>0.01</v>
      </c>
      <c r="B62" s="15">
        <f t="shared" si="28"/>
        <v>35022.80158581031</v>
      </c>
      <c r="C62" s="15">
        <f t="shared" si="28"/>
        <v>34996.377041449596</v>
      </c>
      <c r="D62" s="15">
        <f t="shared" si="28"/>
        <v>34984.789610144762</v>
      </c>
      <c r="E62" s="13">
        <f t="shared" ref="E62:G74" si="31">B62*$C$8</f>
        <v>88957.916027958185</v>
      </c>
      <c r="F62" s="13">
        <f t="shared" si="31"/>
        <v>88890.79768528197</v>
      </c>
      <c r="G62" s="36">
        <f t="shared" si="31"/>
        <v>88861.365609767701</v>
      </c>
      <c r="H62" s="15">
        <f t="shared" si="29"/>
        <v>34487.86112820074</v>
      </c>
      <c r="I62" s="15">
        <f t="shared" si="29"/>
        <v>34470.759939631222</v>
      </c>
      <c r="J62" s="15">
        <f t="shared" si="29"/>
        <v>34453.667230875792</v>
      </c>
      <c r="K62" s="13">
        <f t="shared" ref="K62:K74" si="32">H62*$C$8</f>
        <v>87599.167265629876</v>
      </c>
      <c r="L62" s="13">
        <f t="shared" si="30"/>
        <v>87555.730246663297</v>
      </c>
      <c r="M62" s="36">
        <f t="shared" si="30"/>
        <v>87512.314766424519</v>
      </c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55000000000000004">
      <c r="A63">
        <v>0.1</v>
      </c>
      <c r="B63" s="15">
        <f t="shared" si="28"/>
        <v>35239.775234219625</v>
      </c>
      <c r="C63" s="15">
        <f t="shared" si="28"/>
        <v>34962.038136190917</v>
      </c>
      <c r="D63" s="15">
        <f t="shared" si="28"/>
        <v>34840.87335229561</v>
      </c>
      <c r="E63" s="13">
        <f t="shared" si="31"/>
        <v>89509.029094917845</v>
      </c>
      <c r="F63" s="13">
        <f t="shared" si="31"/>
        <v>88803.57686592493</v>
      </c>
      <c r="G63" s="36">
        <f t="shared" si="31"/>
        <v>88495.818314830845</v>
      </c>
      <c r="H63" s="15">
        <f t="shared" si="29"/>
        <v>35981.681317664355</v>
      </c>
      <c r="I63" s="15">
        <f t="shared" si="29"/>
        <v>35795.078618931628</v>
      </c>
      <c r="J63" s="15">
        <f t="shared" si="29"/>
        <v>35609.443650607798</v>
      </c>
      <c r="K63" s="13">
        <f t="shared" si="32"/>
        <v>91393.470546867466</v>
      </c>
      <c r="L63" s="13">
        <f t="shared" si="30"/>
        <v>90919.499692086334</v>
      </c>
      <c r="M63" s="36">
        <f t="shared" si="30"/>
        <v>90447.986872543814</v>
      </c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55000000000000004">
      <c r="A64">
        <v>0.2</v>
      </c>
      <c r="B64" s="15">
        <f t="shared" si="28"/>
        <v>35509.766226351123</v>
      </c>
      <c r="C64" s="15">
        <f t="shared" si="28"/>
        <v>34919.649123489318</v>
      </c>
      <c r="D64" s="15">
        <f t="shared" si="28"/>
        <v>34663.841185773403</v>
      </c>
      <c r="E64" s="13">
        <f t="shared" si="31"/>
        <v>90194.806214931858</v>
      </c>
      <c r="F64" s="13">
        <f t="shared" si="31"/>
        <v>88695.908773662872</v>
      </c>
      <c r="G64" s="36">
        <f t="shared" si="31"/>
        <v>88046.15661186444</v>
      </c>
      <c r="H64" s="15">
        <f t="shared" si="29"/>
        <v>37917.412958563866</v>
      </c>
      <c r="I64" s="15">
        <f t="shared" si="29"/>
        <v>37502.151967713646</v>
      </c>
      <c r="J64" s="15">
        <f t="shared" si="29"/>
        <v>37091.438800068303</v>
      </c>
      <c r="K64" s="13">
        <f t="shared" si="32"/>
        <v>96310.228914752224</v>
      </c>
      <c r="L64" s="13">
        <f t="shared" si="30"/>
        <v>95255.465997992666</v>
      </c>
      <c r="M64" s="36">
        <f t="shared" si="30"/>
        <v>94212.254552173486</v>
      </c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55000000000000004">
      <c r="A65">
        <v>0.3</v>
      </c>
      <c r="B65" s="15">
        <f t="shared" si="28"/>
        <v>35818.359525412619</v>
      </c>
      <c r="C65" s="15">
        <f t="shared" si="28"/>
        <v>34871.654581674382</v>
      </c>
      <c r="D65" s="15">
        <f t="shared" si="28"/>
        <v>34464.226401310741</v>
      </c>
      <c r="E65" s="13">
        <f t="shared" si="31"/>
        <v>90978.633194548049</v>
      </c>
      <c r="F65" s="13">
        <f t="shared" si="31"/>
        <v>88574.002637452926</v>
      </c>
      <c r="G65" s="36">
        <f t="shared" si="31"/>
        <v>87539.135059329288</v>
      </c>
      <c r="H65" s="15">
        <f t="shared" si="29"/>
        <v>40238.217683766612</v>
      </c>
      <c r="I65" s="15">
        <f t="shared" si="29"/>
        <v>39536.145292220746</v>
      </c>
      <c r="J65" s="15">
        <f t="shared" si="29"/>
        <v>38846.32258943707</v>
      </c>
      <c r="K65" s="13">
        <f t="shared" si="32"/>
        <v>102205.0729167672</v>
      </c>
      <c r="L65" s="13">
        <f t="shared" si="30"/>
        <v>100421.8090422407</v>
      </c>
      <c r="M65" s="36">
        <f t="shared" si="30"/>
        <v>98669.659377170159</v>
      </c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55000000000000004">
      <c r="A66">
        <v>0.4</v>
      </c>
      <c r="B66" s="15">
        <f t="shared" si="28"/>
        <v>36177.940763276871</v>
      </c>
      <c r="C66" s="15">
        <f t="shared" si="28"/>
        <v>34816.330973998367</v>
      </c>
      <c r="D66" s="15">
        <f t="shared" si="28"/>
        <v>34235.217074159285</v>
      </c>
      <c r="E66" s="13">
        <f t="shared" si="31"/>
        <v>91891.96953872325</v>
      </c>
      <c r="F66" s="13">
        <f t="shared" si="31"/>
        <v>88433.480673955855</v>
      </c>
      <c r="G66" s="36">
        <f t="shared" si="31"/>
        <v>86957.451368364593</v>
      </c>
      <c r="H66" s="15">
        <f t="shared" si="29"/>
        <v>43094.584027805657</v>
      </c>
      <c r="I66" s="15">
        <f t="shared" si="29"/>
        <v>42021.78120908828</v>
      </c>
      <c r="J66" s="15">
        <f t="shared" si="29"/>
        <v>40975.684899177329</v>
      </c>
      <c r="K66" s="13">
        <f t="shared" si="32"/>
        <v>109460.24343062637</v>
      </c>
      <c r="L66" s="13">
        <f t="shared" si="30"/>
        <v>106735.32427108423</v>
      </c>
      <c r="M66" s="36">
        <f t="shared" si="30"/>
        <v>104078.23964391042</v>
      </c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55000000000000004">
      <c r="A67">
        <v>0.5</v>
      </c>
      <c r="B67" s="15">
        <f t="shared" si="28"/>
        <v>36607.897608752028</v>
      </c>
      <c r="C67" s="15">
        <f t="shared" si="28"/>
        <v>34751.010319466572</v>
      </c>
      <c r="D67" s="15">
        <f t="shared" si="28"/>
        <v>33966.320017190541</v>
      </c>
      <c r="E67" s="13">
        <f t="shared" si="31"/>
        <v>92984.059926230155</v>
      </c>
      <c r="F67" s="13">
        <f t="shared" si="31"/>
        <v>88267.566211445097</v>
      </c>
      <c r="G67" s="36">
        <f t="shared" si="31"/>
        <v>86274.452843663981</v>
      </c>
      <c r="H67" s="15">
        <f t="shared" si="29"/>
        <v>46735.795313717797</v>
      </c>
      <c r="I67" s="15">
        <f t="shared" si="29"/>
        <v>45164.146481954929</v>
      </c>
      <c r="J67" s="15">
        <f t="shared" si="29"/>
        <v>43645.34964583697</v>
      </c>
      <c r="K67" s="13">
        <f t="shared" si="32"/>
        <v>118708.92009684321</v>
      </c>
      <c r="L67" s="13">
        <f t="shared" si="30"/>
        <v>114716.93206416552</v>
      </c>
      <c r="M67" s="36">
        <f t="shared" si="30"/>
        <v>110859.1881004259</v>
      </c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55000000000000004">
      <c r="A68">
        <v>0.6</v>
      </c>
      <c r="B68" s="15">
        <f t="shared" si="28"/>
        <v>37141.082460713784</v>
      </c>
      <c r="C68" s="15">
        <f t="shared" si="28"/>
        <v>34671.231058357967</v>
      </c>
      <c r="D68" s="15">
        <f t="shared" si="28"/>
        <v>33640.089221172828</v>
      </c>
      <c r="E68" s="13">
        <f t="shared" si="31"/>
        <v>94338.349450213005</v>
      </c>
      <c r="F68" s="13">
        <f t="shared" si="31"/>
        <v>88064.926888229238</v>
      </c>
      <c r="G68" s="36">
        <f t="shared" si="31"/>
        <v>85445.826621778979</v>
      </c>
      <c r="H68" s="15">
        <f t="shared" si="29"/>
        <v>51613.574033236793</v>
      </c>
      <c r="I68" s="15">
        <f t="shared" si="29"/>
        <v>49331.644575591352</v>
      </c>
      <c r="J68" s="15">
        <f t="shared" si="29"/>
        <v>47150.603346424672</v>
      </c>
      <c r="K68" s="13">
        <f t="shared" si="32"/>
        <v>131098.47804442147</v>
      </c>
      <c r="L68" s="13">
        <f t="shared" si="30"/>
        <v>125302.37722200203</v>
      </c>
      <c r="M68" s="36">
        <f t="shared" si="30"/>
        <v>119762.53249991867</v>
      </c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55000000000000004">
      <c r="A69">
        <v>0.7</v>
      </c>
      <c r="B69" s="15">
        <f t="shared" si="28"/>
        <v>37839.952890215311</v>
      </c>
      <c r="C69" s="15">
        <f t="shared" si="28"/>
        <v>34568.647913239452</v>
      </c>
      <c r="D69" s="15">
        <f t="shared" si="28"/>
        <v>33224.123971396562</v>
      </c>
      <c r="E69" s="13">
        <f t="shared" si="31"/>
        <v>96113.480341146889</v>
      </c>
      <c r="F69" s="13">
        <f t="shared" si="31"/>
        <v>87804.365699628208</v>
      </c>
      <c r="G69" s="36">
        <f t="shared" si="31"/>
        <v>84389.274887347274</v>
      </c>
      <c r="H69" s="15">
        <f t="shared" si="29"/>
        <v>58660.792749267137</v>
      </c>
      <c r="I69" s="15">
        <f t="shared" si="29"/>
        <v>55276.923223624523</v>
      </c>
      <c r="J69" s="15">
        <f t="shared" si="29"/>
        <v>52088.253463104695</v>
      </c>
      <c r="K69" s="13">
        <f t="shared" si="32"/>
        <v>148998.41358313852</v>
      </c>
      <c r="L69" s="13">
        <f t="shared" si="30"/>
        <v>140403.38498800629</v>
      </c>
      <c r="M69" s="36">
        <f t="shared" si="30"/>
        <v>132304.16379628592</v>
      </c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55000000000000004">
      <c r="A70">
        <v>0.8</v>
      </c>
      <c r="B70" s="15">
        <f t="shared" si="28"/>
        <v>38847.341251429316</v>
      </c>
      <c r="C70" s="15">
        <f t="shared" si="28"/>
        <v>34424.5802370745</v>
      </c>
      <c r="D70" s="15">
        <f t="shared" si="28"/>
        <v>32646.572454091383</v>
      </c>
      <c r="E70" s="13">
        <f t="shared" si="31"/>
        <v>98672.246778630462</v>
      </c>
      <c r="F70" s="13">
        <f t="shared" si="31"/>
        <v>87438.433802169238</v>
      </c>
      <c r="G70" s="36">
        <f t="shared" si="31"/>
        <v>82922.294033392114</v>
      </c>
      <c r="H70" s="15">
        <f t="shared" si="29"/>
        <v>70256.929906995269</v>
      </c>
      <c r="I70" s="15">
        <f t="shared" si="29"/>
        <v>64892.573594913076</v>
      </c>
      <c r="J70" s="15">
        <f t="shared" si="29"/>
        <v>59937.804190215989</v>
      </c>
      <c r="K70" s="13">
        <f t="shared" si="32"/>
        <v>178452.60196376799</v>
      </c>
      <c r="L70" s="13">
        <f t="shared" si="30"/>
        <v>164827.13693107921</v>
      </c>
      <c r="M70" s="36">
        <f t="shared" si="30"/>
        <v>152242.02264314861</v>
      </c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55000000000000004">
      <c r="A71">
        <v>0.9</v>
      </c>
      <c r="B71" s="15">
        <f t="shared" si="28"/>
        <v>40631.985454416375</v>
      </c>
      <c r="C71" s="15">
        <f t="shared" si="28"/>
        <v>34179.68408748231</v>
      </c>
      <c r="D71" s="15">
        <f t="shared" si="28"/>
        <v>31682.397926859012</v>
      </c>
      <c r="E71" s="13">
        <f t="shared" si="31"/>
        <v>103205.2430542176</v>
      </c>
      <c r="F71" s="13">
        <f t="shared" si="31"/>
        <v>86816.397582205071</v>
      </c>
      <c r="G71" s="36">
        <f t="shared" si="31"/>
        <v>80473.290734221897</v>
      </c>
      <c r="H71" s="15">
        <f t="shared" si="29"/>
        <v>95634.458423240794</v>
      </c>
      <c r="I71" s="15">
        <f t="shared" si="29"/>
        <v>85361.964799664915</v>
      </c>
      <c r="J71" s="15">
        <f t="shared" si="29"/>
        <v>76192.882299926874</v>
      </c>
      <c r="K71" s="13">
        <f t="shared" si="32"/>
        <v>242911.52439503162</v>
      </c>
      <c r="L71" s="13">
        <f t="shared" si="30"/>
        <v>216819.3905911489</v>
      </c>
      <c r="M71" s="36">
        <f t="shared" si="30"/>
        <v>193529.92104181426</v>
      </c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55000000000000004">
      <c r="A72">
        <v>0.99</v>
      </c>
      <c r="B72" s="15">
        <f t="shared" si="28"/>
        <v>47170.235484797238</v>
      </c>
      <c r="C72" s="15">
        <f t="shared" si="28"/>
        <v>33378.594409145466</v>
      </c>
      <c r="D72" s="15">
        <f t="shared" si="28"/>
        <v>28679.266811309728</v>
      </c>
      <c r="E72" s="13">
        <f t="shared" si="31"/>
        <v>119812.39813138498</v>
      </c>
      <c r="F72" s="13">
        <f t="shared" si="31"/>
        <v>84781.629799229486</v>
      </c>
      <c r="G72" s="36">
        <f t="shared" si="31"/>
        <v>72845.337700726712</v>
      </c>
      <c r="H72" s="15">
        <f t="shared" si="29"/>
        <v>266381.71019708063</v>
      </c>
      <c r="I72" s="15">
        <f t="shared" si="29"/>
        <v>212228.84122034226</v>
      </c>
      <c r="J72" s="15">
        <f t="shared" si="29"/>
        <v>169084.73563145881</v>
      </c>
      <c r="K72" s="13">
        <f t="shared" si="32"/>
        <v>676609.5439005848</v>
      </c>
      <c r="L72" s="13">
        <f t="shared" si="30"/>
        <v>539061.25669966941</v>
      </c>
      <c r="M72" s="36">
        <f t="shared" si="30"/>
        <v>429475.22850390541</v>
      </c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55000000000000004">
      <c r="A73">
        <v>0.999</v>
      </c>
      <c r="B73" s="15">
        <f t="shared" si="28"/>
        <v>54760.580631419303</v>
      </c>
      <c r="C73" s="15">
        <f t="shared" si="28"/>
        <v>32596.280348251294</v>
      </c>
      <c r="D73" s="15">
        <f t="shared" si="28"/>
        <v>25960.798381899309</v>
      </c>
      <c r="E73" s="13">
        <f t="shared" si="31"/>
        <v>139091.87480380503</v>
      </c>
      <c r="F73" s="13">
        <f t="shared" si="31"/>
        <v>82794.552084558294</v>
      </c>
      <c r="G73" s="36">
        <f t="shared" si="31"/>
        <v>65940.42789002425</v>
      </c>
      <c r="H73" s="15">
        <f t="shared" si="29"/>
        <v>741983.76503042108</v>
      </c>
      <c r="I73" s="15">
        <f t="shared" si="29"/>
        <v>527648.12936810509</v>
      </c>
      <c r="J73" s="15">
        <f t="shared" si="29"/>
        <v>375227.27793679718</v>
      </c>
      <c r="K73" s="13">
        <f t="shared" si="32"/>
        <v>1884638.7631772696</v>
      </c>
      <c r="L73" s="13">
        <f t="shared" si="30"/>
        <v>1340226.248594987</v>
      </c>
      <c r="M73" s="36">
        <f t="shared" si="30"/>
        <v>953077.28595946485</v>
      </c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55000000000000004">
      <c r="A74" s="2">
        <v>0.99990000000000001</v>
      </c>
      <c r="B74" s="16">
        <f t="shared" si="28"/>
        <v>63572.317591178282</v>
      </c>
      <c r="C74" s="16">
        <f t="shared" si="28"/>
        <v>31832.301849435305</v>
      </c>
      <c r="D74" s="16">
        <f t="shared" si="28"/>
        <v>23500.009852408217</v>
      </c>
      <c r="E74" s="17">
        <f t="shared" si="31"/>
        <v>161473.68668159284</v>
      </c>
      <c r="F74" s="17">
        <f t="shared" si="31"/>
        <v>80854.046697565675</v>
      </c>
      <c r="G74" s="37">
        <f t="shared" si="31"/>
        <v>59690.025025116869</v>
      </c>
      <c r="H74" s="16">
        <f t="shared" si="29"/>
        <v>2066733.1370514652</v>
      </c>
      <c r="I74" s="16">
        <f t="shared" si="29"/>
        <v>1311850.6741344212</v>
      </c>
      <c r="J74" s="16">
        <f t="shared" si="29"/>
        <v>832692.02025867766</v>
      </c>
      <c r="K74" s="17">
        <f t="shared" si="32"/>
        <v>5249502.1681107217</v>
      </c>
      <c r="L74" s="17">
        <f t="shared" si="30"/>
        <v>3332100.7123014298</v>
      </c>
      <c r="M74" s="37">
        <f t="shared" si="30"/>
        <v>2115037.7314570411</v>
      </c>
      <c r="N74" s="5"/>
      <c r="O74" s="5"/>
      <c r="P74" s="5"/>
      <c r="Q74" s="5"/>
      <c r="R74" s="5"/>
      <c r="S74" s="5"/>
      <c r="T74" s="5"/>
      <c r="U74" s="5"/>
      <c r="V74" s="5"/>
    </row>
    <row r="75" spans="1:22" ht="16.8" x14ac:dyDescent="0.75">
      <c r="B75" s="14" t="s">
        <v>405</v>
      </c>
      <c r="C75" s="15"/>
      <c r="D75" s="15"/>
      <c r="E75" s="11" t="s">
        <v>406</v>
      </c>
      <c r="F75" s="13"/>
      <c r="G75" s="36"/>
      <c r="H75" s="14" t="s">
        <v>405</v>
      </c>
      <c r="I75" s="15"/>
      <c r="J75" s="15"/>
      <c r="K75" s="11" t="s">
        <v>406</v>
      </c>
      <c r="L75" s="13"/>
      <c r="M75" s="36"/>
      <c r="N75" s="5"/>
      <c r="O75" s="1"/>
      <c r="P75" s="5"/>
      <c r="Q75" s="5"/>
      <c r="R75" s="1"/>
      <c r="S75" s="5"/>
      <c r="T75" s="5"/>
      <c r="U75" s="5"/>
      <c r="V75" s="5"/>
    </row>
    <row r="76" spans="1:22" x14ac:dyDescent="0.55000000000000004">
      <c r="B76" s="15" t="s">
        <v>14</v>
      </c>
      <c r="C76" s="15" t="s">
        <v>15</v>
      </c>
      <c r="D76" s="15" t="s">
        <v>72</v>
      </c>
      <c r="E76" s="13" t="s">
        <v>14</v>
      </c>
      <c r="F76" s="13" t="s">
        <v>15</v>
      </c>
      <c r="G76" s="36" t="s">
        <v>72</v>
      </c>
      <c r="H76" s="15" t="s">
        <v>14</v>
      </c>
      <c r="I76" s="15" t="s">
        <v>15</v>
      </c>
      <c r="J76" s="15" t="s">
        <v>72</v>
      </c>
      <c r="K76" s="13" t="s">
        <v>14</v>
      </c>
      <c r="L76" s="13" t="s">
        <v>15</v>
      </c>
      <c r="M76" s="36" t="s">
        <v>72</v>
      </c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55000000000000004">
      <c r="A77" t="s">
        <v>16</v>
      </c>
      <c r="B77" s="15">
        <f>($C$11*$C$4)+($E$11*$E$4)+($H$11*$H$4)+($I$11*$I$4)+($D$4*$D$11)+($F$4*$F$11)+($G$4*$G$11)</f>
        <v>0.46160000000000001</v>
      </c>
      <c r="C77" s="15">
        <f>($C$11*$C$5)+($E$11*$E$5)+($H$11*$H$5)+($I$11*$I$5)+($D$5*$D$11)+($F$5*$F$11)+($G$5*$G$11)</f>
        <v>0.40890000000000004</v>
      </c>
      <c r="D77" s="15">
        <f>($C$11*$C$6)+($E$11*$E$6)+($H$11*$H$6)+($I$11*$I$6)+($D$6*$D$11)+($F$6*$F$11)+($G$6*$G$11)</f>
        <v>0.38160000000000005</v>
      </c>
      <c r="E77" s="13"/>
      <c r="F77" s="13"/>
      <c r="G77" s="36"/>
      <c r="H77" s="15">
        <f>($C$11*$K$4)+($E$11*$M$4)+($H$11*$P$4)+($I$11*$Q$4)+($L$4*$D$11)+($N$4*$F$11)+($O$4*$G$11)</f>
        <v>9.9559999999999996E-2</v>
      </c>
      <c r="I77" s="15">
        <f>($C$11*$K$5)+($E$11*$M$5)+($H$11*$P$5)+($I$11*$Q$5)+($L$5*$D$11)+($N$5*$F$11)+($O$5*$G$11)</f>
        <v>0.130325</v>
      </c>
      <c r="J77" s="15">
        <f>($C$11*$K$6)+($E$11*$M$6)+($H$11*$P$6)+($I$11*$Q$6)+($L$6*$D$11)+($N$6*$F$11)+($O$6*$G$11)</f>
        <v>0.16109000000000001</v>
      </c>
      <c r="K77" s="13"/>
      <c r="L77" s="13"/>
      <c r="M77" s="36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55000000000000004">
      <c r="A78" s="2" t="s">
        <v>17</v>
      </c>
      <c r="B78" s="16"/>
      <c r="C78" s="16"/>
      <c r="D78" s="16"/>
      <c r="E78" s="17"/>
      <c r="F78" s="17"/>
      <c r="G78" s="37"/>
      <c r="H78" s="16"/>
      <c r="I78" s="16"/>
      <c r="J78" s="16"/>
      <c r="K78" s="17"/>
      <c r="L78" s="17"/>
      <c r="M78" s="37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55000000000000004">
      <c r="A79">
        <v>1E-3</v>
      </c>
      <c r="B79" s="15">
        <f t="shared" ref="B79:D92" si="33">$B$11*(1-$A79)^(B$77-1)</f>
        <v>50.026940724400284</v>
      </c>
      <c r="C79" s="15">
        <f t="shared" si="33"/>
        <v>50.029578532806227</v>
      </c>
      <c r="D79" s="15">
        <f t="shared" si="33"/>
        <v>50.03094504232164</v>
      </c>
      <c r="E79" s="13">
        <f>B79*$C$11</f>
        <v>41.022091394008228</v>
      </c>
      <c r="F79" s="13">
        <f>C79*$C$11</f>
        <v>41.024254396901107</v>
      </c>
      <c r="G79" s="36">
        <f>D79*$C$11</f>
        <v>41.025374934703741</v>
      </c>
      <c r="H79" s="15">
        <f t="shared" ref="H79:J92" si="34">$J$11*(1-$A79)^(H$77-1)</f>
        <v>4709.2405997696096</v>
      </c>
      <c r="I79" s="15">
        <f t="shared" si="34"/>
        <v>4709.0956497251555</v>
      </c>
      <c r="J79" s="15">
        <f t="shared" si="34"/>
        <v>4708.9507041422521</v>
      </c>
      <c r="K79" s="13">
        <f>H79*$C$11</f>
        <v>3861.5772918110797</v>
      </c>
      <c r="L79" s="13">
        <f>I79*$C$11</f>
        <v>3861.4584327746275</v>
      </c>
      <c r="M79" s="36">
        <f>J79*$C$11</f>
        <v>3861.3395773966463</v>
      </c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55000000000000004">
      <c r="A80">
        <v>0.01</v>
      </c>
      <c r="B80" s="15">
        <f t="shared" si="33"/>
        <v>50.271288363576481</v>
      </c>
      <c r="C80" s="15">
        <f t="shared" si="33"/>
        <v>50.297921739761733</v>
      </c>
      <c r="D80" s="15">
        <f t="shared" si="33"/>
        <v>50.311724083648201</v>
      </c>
      <c r="E80" s="13">
        <f t="shared" ref="E80:E92" si="35">B80*$C$11</f>
        <v>41.222456458132712</v>
      </c>
      <c r="F80" s="13">
        <f t="shared" ref="F80:F92" si="36">C80*$C$11</f>
        <v>41.24429582660462</v>
      </c>
      <c r="G80" s="36">
        <f t="shared" ref="G80:G92" si="37">D80*$C$11</f>
        <v>41.255613748591522</v>
      </c>
      <c r="H80" s="15">
        <f t="shared" si="34"/>
        <v>4747.7721997762583</v>
      </c>
      <c r="I80" s="15">
        <f t="shared" si="34"/>
        <v>4746.3044222709532</v>
      </c>
      <c r="J80" s="15">
        <f t="shared" si="34"/>
        <v>4744.8370985302172</v>
      </c>
      <c r="K80" s="13">
        <f t="shared" ref="K80:M92" si="38">H80*$C$11</f>
        <v>3893.1732038165314</v>
      </c>
      <c r="L80" s="13">
        <f t="shared" si="38"/>
        <v>3891.9696262621815</v>
      </c>
      <c r="M80" s="36">
        <f t="shared" si="38"/>
        <v>3890.7664207947778</v>
      </c>
      <c r="N80" s="5"/>
      <c r="O80" s="5"/>
      <c r="P80" s="5"/>
      <c r="Q80" s="5"/>
      <c r="R80" s="5"/>
      <c r="S80" s="5"/>
      <c r="T80" s="5"/>
      <c r="U80" s="5"/>
      <c r="V80" s="5"/>
    </row>
    <row r="81" spans="1:32" x14ac:dyDescent="0.55000000000000004">
      <c r="A81">
        <v>0.1</v>
      </c>
      <c r="B81" s="15">
        <f t="shared" si="33"/>
        <v>52.91829430007737</v>
      </c>
      <c r="C81" s="15">
        <f t="shared" si="33"/>
        <v>53.212940339474727</v>
      </c>
      <c r="D81" s="15">
        <f t="shared" si="33"/>
        <v>53.366219294514991</v>
      </c>
      <c r="E81" s="13">
        <f t="shared" si="35"/>
        <v>43.393001326063441</v>
      </c>
      <c r="F81" s="13">
        <f t="shared" si="36"/>
        <v>43.634611078369275</v>
      </c>
      <c r="G81" s="36">
        <f t="shared" si="37"/>
        <v>43.760299821502294</v>
      </c>
      <c r="H81" s="15">
        <f t="shared" si="34"/>
        <v>5173.2266068568179</v>
      </c>
      <c r="I81" s="15">
        <f t="shared" si="34"/>
        <v>5156.4851736300761</v>
      </c>
      <c r="J81" s="15">
        <f t="shared" si="34"/>
        <v>5139.7979185029581</v>
      </c>
      <c r="K81" s="13">
        <f t="shared" si="38"/>
        <v>4242.0458176225902</v>
      </c>
      <c r="L81" s="13">
        <f>I81*$C$11</f>
        <v>4228.3178423766622</v>
      </c>
      <c r="M81" s="36">
        <f t="shared" si="38"/>
        <v>4214.6342931724257</v>
      </c>
      <c r="N81" s="5"/>
      <c r="O81" s="5"/>
      <c r="P81" s="5"/>
      <c r="Q81" s="5"/>
      <c r="R81" s="5"/>
      <c r="S81" s="5"/>
      <c r="T81" s="5"/>
      <c r="U81" s="5"/>
      <c r="V81" s="5"/>
    </row>
    <row r="82" spans="1:32" x14ac:dyDescent="0.55000000000000004">
      <c r="A82">
        <v>0.2</v>
      </c>
      <c r="B82" s="15">
        <f t="shared" si="33"/>
        <v>56.38276312576528</v>
      </c>
      <c r="C82" s="15">
        <f t="shared" si="33"/>
        <v>57.049719446012702</v>
      </c>
      <c r="D82" s="15">
        <f t="shared" si="33"/>
        <v>57.398316725789869</v>
      </c>
      <c r="E82" s="13">
        <f t="shared" si="35"/>
        <v>46.233865763127525</v>
      </c>
      <c r="F82" s="13">
        <f t="shared" si="36"/>
        <v>46.780769945730412</v>
      </c>
      <c r="G82" s="36">
        <f t="shared" si="37"/>
        <v>47.066619715147688</v>
      </c>
      <c r="H82" s="15">
        <f t="shared" si="34"/>
        <v>5752.0318199447365</v>
      </c>
      <c r="I82" s="15">
        <f t="shared" si="34"/>
        <v>5712.6792885188997</v>
      </c>
      <c r="J82" s="15">
        <f t="shared" si="34"/>
        <v>5673.5959874760129</v>
      </c>
      <c r="K82" s="13">
        <f t="shared" si="38"/>
        <v>4716.6660923546833</v>
      </c>
      <c r="L82" s="13">
        <f t="shared" si="38"/>
        <v>4684.3970165854971</v>
      </c>
      <c r="M82" s="36">
        <f t="shared" si="38"/>
        <v>4652.3487097303305</v>
      </c>
      <c r="N82" s="5"/>
      <c r="O82" s="5"/>
      <c r="P82" s="5"/>
      <c r="Q82" s="5"/>
      <c r="R82" s="5"/>
      <c r="S82" s="5"/>
      <c r="T82" s="5"/>
      <c r="U82" s="5"/>
      <c r="V82" s="5"/>
    </row>
    <row r="83" spans="1:32" x14ac:dyDescent="0.55000000000000004">
      <c r="A83">
        <v>0.3</v>
      </c>
      <c r="B83" s="15">
        <f t="shared" si="33"/>
        <v>60.585572989059301</v>
      </c>
      <c r="C83" s="15">
        <f t="shared" si="33"/>
        <v>61.735156422527638</v>
      </c>
      <c r="D83" s="15">
        <f t="shared" si="33"/>
        <v>62.339221778521889</v>
      </c>
      <c r="E83" s="13">
        <f t="shared" si="35"/>
        <v>49.680169851028623</v>
      </c>
      <c r="F83" s="13">
        <f t="shared" si="36"/>
        <v>50.622828266472659</v>
      </c>
      <c r="G83" s="36">
        <f t="shared" si="37"/>
        <v>51.118161858387943</v>
      </c>
      <c r="H83" s="15">
        <f t="shared" si="34"/>
        <v>6486.9350351390649</v>
      </c>
      <c r="I83" s="15">
        <f t="shared" si="34"/>
        <v>6416.1423363238</v>
      </c>
      <c r="J83" s="15">
        <f t="shared" si="34"/>
        <v>6346.1222067077651</v>
      </c>
      <c r="K83" s="13">
        <f t="shared" si="38"/>
        <v>5319.2867288140333</v>
      </c>
      <c r="L83" s="13">
        <f t="shared" si="38"/>
        <v>5261.236715785516</v>
      </c>
      <c r="M83" s="36">
        <f t="shared" si="38"/>
        <v>5203.8202095003671</v>
      </c>
      <c r="N83" s="5"/>
      <c r="O83" s="5"/>
      <c r="P83" s="5"/>
      <c r="Q83" s="5"/>
      <c r="R83" s="5"/>
      <c r="S83" s="5"/>
      <c r="T83" s="5"/>
      <c r="U83" s="5"/>
      <c r="V83" s="5"/>
    </row>
    <row r="84" spans="1:32" x14ac:dyDescent="0.55000000000000004">
      <c r="A84">
        <v>0.4</v>
      </c>
      <c r="B84" s="15">
        <f t="shared" si="33"/>
        <v>65.828410868759818</v>
      </c>
      <c r="C84" s="15">
        <f t="shared" si="33"/>
        <v>67.624614164605873</v>
      </c>
      <c r="D84" s="15">
        <f t="shared" si="33"/>
        <v>68.574282321214781</v>
      </c>
      <c r="E84" s="13">
        <f t="shared" si="35"/>
        <v>53.979296912383049</v>
      </c>
      <c r="F84" s="13">
        <f t="shared" si="36"/>
        <v>55.452183614976811</v>
      </c>
      <c r="G84" s="36">
        <f t="shared" si="37"/>
        <v>56.230911503396115</v>
      </c>
      <c r="H84" s="15">
        <f t="shared" si="34"/>
        <v>7452.8282982854416</v>
      </c>
      <c r="I84" s="15">
        <f t="shared" si="34"/>
        <v>7336.6185420752045</v>
      </c>
      <c r="J84" s="15">
        <f t="shared" si="34"/>
        <v>7222.2208103606281</v>
      </c>
      <c r="K84" s="13">
        <f t="shared" si="38"/>
        <v>6111.3192045940614</v>
      </c>
      <c r="L84" s="13">
        <f t="shared" si="38"/>
        <v>6016.0272045016673</v>
      </c>
      <c r="M84" s="36">
        <f t="shared" si="38"/>
        <v>5922.2210644957149</v>
      </c>
      <c r="N84" s="5"/>
      <c r="O84" s="5"/>
      <c r="P84" s="5"/>
      <c r="Q84" s="5"/>
      <c r="R84" s="5"/>
      <c r="S84" s="5"/>
      <c r="T84" s="5"/>
      <c r="U84" s="5"/>
      <c r="V84" s="5"/>
    </row>
    <row r="85" spans="1:32" x14ac:dyDescent="0.55000000000000004">
      <c r="A85">
        <v>0.5</v>
      </c>
      <c r="B85" s="15">
        <f t="shared" si="33"/>
        <v>72.618045201603664</v>
      </c>
      <c r="C85" s="15">
        <f t="shared" si="33"/>
        <v>75.319743917570491</v>
      </c>
      <c r="D85" s="15">
        <f t="shared" si="33"/>
        <v>76.758583848396867</v>
      </c>
      <c r="E85" s="13">
        <f t="shared" si="35"/>
        <v>59.546797065314998</v>
      </c>
      <c r="F85" s="13">
        <f t="shared" si="36"/>
        <v>61.7621900124078</v>
      </c>
      <c r="G85" s="36">
        <f t="shared" si="37"/>
        <v>62.942038755685431</v>
      </c>
      <c r="H85" s="15">
        <f t="shared" si="34"/>
        <v>8782.5185762621222</v>
      </c>
      <c r="I85" s="15">
        <f t="shared" si="34"/>
        <v>8597.2170090597301</v>
      </c>
      <c r="J85" s="15">
        <f t="shared" si="34"/>
        <v>8415.8251029083804</v>
      </c>
      <c r="K85" s="13">
        <f t="shared" si="38"/>
        <v>7201.6652325349396</v>
      </c>
      <c r="L85" s="13">
        <f t="shared" si="38"/>
        <v>7049.7179474289778</v>
      </c>
      <c r="M85" s="36">
        <f t="shared" si="38"/>
        <v>6900.9765843848718</v>
      </c>
      <c r="N85" s="5"/>
      <c r="O85" s="5"/>
      <c r="P85" s="5"/>
      <c r="Q85" s="5"/>
      <c r="R85" s="5"/>
      <c r="S85" s="5"/>
      <c r="T85" s="5"/>
      <c r="U85" s="5"/>
      <c r="V85" s="5"/>
    </row>
    <row r="86" spans="1:32" x14ac:dyDescent="0.55000000000000004">
      <c r="A86">
        <v>0.6</v>
      </c>
      <c r="B86" s="15">
        <f t="shared" si="33"/>
        <v>81.888120825162702</v>
      </c>
      <c r="C86" s="15">
        <f t="shared" si="33"/>
        <v>85.939405184858387</v>
      </c>
      <c r="D86" s="15">
        <f t="shared" si="33"/>
        <v>88.116270143067624</v>
      </c>
      <c r="E86" s="13">
        <f t="shared" si="35"/>
        <v>67.148259076633408</v>
      </c>
      <c r="F86" s="13">
        <f t="shared" si="36"/>
        <v>70.470312251583877</v>
      </c>
      <c r="G86" s="36">
        <f t="shared" si="37"/>
        <v>72.255341517315443</v>
      </c>
      <c r="H86" s="15">
        <f t="shared" si="34"/>
        <v>10736.945018047922</v>
      </c>
      <c r="I86" s="15">
        <f t="shared" si="34"/>
        <v>10438.500222435267</v>
      </c>
      <c r="J86" s="15">
        <f t="shared" si="34"/>
        <v>10148.351017037383</v>
      </c>
      <c r="K86" s="13">
        <f t="shared" si="38"/>
        <v>8804.2949147992949</v>
      </c>
      <c r="L86" s="13">
        <f t="shared" si="38"/>
        <v>8559.5701823969175</v>
      </c>
      <c r="M86" s="36">
        <f t="shared" si="38"/>
        <v>8321.6478339706537</v>
      </c>
      <c r="N86" s="5"/>
      <c r="O86" s="5"/>
      <c r="P86" s="5"/>
      <c r="Q86" s="5"/>
      <c r="R86" s="5"/>
      <c r="S86" s="5"/>
      <c r="T86" s="5"/>
      <c r="U86" s="5"/>
      <c r="V86" s="5"/>
    </row>
    <row r="87" spans="1:32" x14ac:dyDescent="0.55000000000000004">
      <c r="A87">
        <v>0.7</v>
      </c>
      <c r="B87" s="15">
        <f t="shared" si="33"/>
        <v>95.606610320346775</v>
      </c>
      <c r="C87" s="15">
        <f t="shared" si="33"/>
        <v>101.8693724280525</v>
      </c>
      <c r="D87" s="15">
        <f t="shared" si="33"/>
        <v>105.27329598793207</v>
      </c>
      <c r="E87" s="13">
        <f t="shared" si="35"/>
        <v>78.397420462684352</v>
      </c>
      <c r="F87" s="13">
        <f t="shared" si="36"/>
        <v>83.532885391003049</v>
      </c>
      <c r="G87" s="36">
        <f t="shared" si="37"/>
        <v>86.324102710104299</v>
      </c>
      <c r="H87" s="15">
        <f t="shared" si="34"/>
        <v>13911.711578189988</v>
      </c>
      <c r="I87" s="15">
        <f t="shared" si="34"/>
        <v>13405.845211245894</v>
      </c>
      <c r="J87" s="15">
        <f t="shared" si="34"/>
        <v>12918.373473874659</v>
      </c>
      <c r="K87" s="13">
        <f t="shared" si="38"/>
        <v>11407.60349411579</v>
      </c>
      <c r="L87" s="13">
        <f t="shared" si="38"/>
        <v>10992.793073221634</v>
      </c>
      <c r="M87" s="36">
        <f t="shared" si="38"/>
        <v>10593.066248577219</v>
      </c>
      <c r="N87" s="5"/>
      <c r="O87" s="5"/>
      <c r="P87" s="5"/>
      <c r="Q87" s="5"/>
      <c r="R87" s="5"/>
      <c r="S87" s="5"/>
      <c r="T87" s="5"/>
      <c r="U87" s="5"/>
      <c r="V87" s="5"/>
    </row>
    <row r="88" spans="1:32" x14ac:dyDescent="0.55000000000000004">
      <c r="A88">
        <v>0.8</v>
      </c>
      <c r="B88" s="15">
        <f t="shared" si="33"/>
        <v>118.93110519112101</v>
      </c>
      <c r="C88" s="15">
        <f t="shared" si="33"/>
        <v>129.45867981903729</v>
      </c>
      <c r="D88" s="15">
        <f t="shared" si="33"/>
        <v>135.27360220369292</v>
      </c>
      <c r="E88" s="13">
        <f t="shared" si="35"/>
        <v>97.523506256719216</v>
      </c>
      <c r="F88" s="13">
        <f t="shared" si="36"/>
        <v>106.15611745161057</v>
      </c>
      <c r="G88" s="36">
        <f t="shared" si="37"/>
        <v>110.92435380702818</v>
      </c>
      <c r="H88" s="15">
        <f t="shared" si="34"/>
        <v>20041.95942046991</v>
      </c>
      <c r="I88" s="15">
        <f t="shared" si="34"/>
        <v>19073.762308479116</v>
      </c>
      <c r="J88" s="15">
        <f t="shared" si="34"/>
        <v>18152.337352244213</v>
      </c>
      <c r="K88" s="13">
        <f t="shared" si="38"/>
        <v>16434.406724785324</v>
      </c>
      <c r="L88" s="13">
        <f t="shared" si="38"/>
        <v>15640.485092952875</v>
      </c>
      <c r="M88" s="36">
        <f t="shared" si="38"/>
        <v>14884.916628840254</v>
      </c>
      <c r="N88" s="5"/>
      <c r="O88" s="5"/>
      <c r="P88" s="5"/>
      <c r="Q88" s="5"/>
      <c r="R88" s="5"/>
      <c r="S88" s="5"/>
      <c r="T88" s="5"/>
      <c r="U88" s="5"/>
      <c r="V88" s="5"/>
    </row>
    <row r="89" spans="1:32" x14ac:dyDescent="0.55000000000000004">
      <c r="A89">
        <v>0.9</v>
      </c>
      <c r="B89" s="15">
        <f t="shared" si="33"/>
        <v>172.73088745291011</v>
      </c>
      <c r="C89" s="15">
        <f t="shared" si="33"/>
        <v>195.01589223753285</v>
      </c>
      <c r="D89" s="15">
        <f t="shared" si="33"/>
        <v>207.66820274453696</v>
      </c>
      <c r="E89" s="13">
        <f t="shared" si="35"/>
        <v>141.63932771138627</v>
      </c>
      <c r="F89" s="13">
        <f t="shared" si="36"/>
        <v>159.91303163477693</v>
      </c>
      <c r="G89" s="36">
        <f t="shared" si="37"/>
        <v>170.28792625052029</v>
      </c>
      <c r="H89" s="15">
        <f t="shared" si="34"/>
        <v>37411.026761948691</v>
      </c>
      <c r="I89" s="15">
        <f t="shared" si="34"/>
        <v>34852.55552501999</v>
      </c>
      <c r="J89" s="15">
        <f t="shared" si="34"/>
        <v>32469.053425181362</v>
      </c>
      <c r="K89" s="13">
        <f t="shared" si="38"/>
        <v>30677.041944797926</v>
      </c>
      <c r="L89" s="13">
        <f t="shared" si="38"/>
        <v>28579.095530516392</v>
      </c>
      <c r="M89" s="36">
        <f t="shared" si="38"/>
        <v>26624.623808648717</v>
      </c>
      <c r="N89" s="5"/>
      <c r="O89" s="5"/>
      <c r="P89" s="5"/>
      <c r="Q89" s="5"/>
      <c r="R89" s="5"/>
      <c r="S89" s="5"/>
      <c r="T89" s="5"/>
      <c r="U89" s="5"/>
      <c r="V89" s="5"/>
    </row>
    <row r="90" spans="1:32" x14ac:dyDescent="0.55000000000000004">
      <c r="A90">
        <v>0.99</v>
      </c>
      <c r="B90" s="15">
        <f t="shared" si="33"/>
        <v>596.71918960539767</v>
      </c>
      <c r="C90" s="15">
        <f t="shared" si="33"/>
        <v>760.62396450402002</v>
      </c>
      <c r="D90" s="15">
        <f t="shared" si="33"/>
        <v>862.52164862292148</v>
      </c>
      <c r="E90" s="13">
        <f t="shared" si="35"/>
        <v>489.30973547642606</v>
      </c>
      <c r="F90" s="13">
        <f t="shared" si="36"/>
        <v>623.71165089329634</v>
      </c>
      <c r="G90" s="36">
        <f t="shared" si="37"/>
        <v>707.26775187079556</v>
      </c>
      <c r="H90" s="15">
        <f t="shared" si="34"/>
        <v>297467.57138857391</v>
      </c>
      <c r="I90" s="15">
        <f t="shared" si="34"/>
        <v>258172.29046218935</v>
      </c>
      <c r="J90" s="15">
        <f t="shared" si="34"/>
        <v>224067.89167423602</v>
      </c>
      <c r="K90" s="13">
        <f t="shared" si="38"/>
        <v>243923.40853863058</v>
      </c>
      <c r="L90" s="13">
        <f t="shared" si="38"/>
        <v>211701.27817899527</v>
      </c>
      <c r="M90" s="36">
        <f t="shared" si="38"/>
        <v>183735.67117287352</v>
      </c>
      <c r="N90" s="5"/>
      <c r="O90" s="5"/>
      <c r="P90" s="5"/>
      <c r="Q90" s="5"/>
      <c r="R90" s="5"/>
      <c r="S90" s="5"/>
      <c r="T90" s="5"/>
      <c r="U90" s="5"/>
      <c r="V90" s="5"/>
    </row>
    <row r="91" spans="1:32" x14ac:dyDescent="0.55000000000000004">
      <c r="A91">
        <v>0.999</v>
      </c>
      <c r="B91" s="15">
        <f t="shared" si="33"/>
        <v>2061.4367036144322</v>
      </c>
      <c r="C91" s="15">
        <f t="shared" si="33"/>
        <v>2966.6752219000173</v>
      </c>
      <c r="D91" s="15">
        <f t="shared" si="33"/>
        <v>3582.3664119555401</v>
      </c>
      <c r="E91" s="13">
        <f t="shared" si="35"/>
        <v>1690.3780969638342</v>
      </c>
      <c r="F91" s="13">
        <f t="shared" si="36"/>
        <v>2432.6736819580142</v>
      </c>
      <c r="G91" s="36">
        <f t="shared" si="37"/>
        <v>2937.5404578035427</v>
      </c>
      <c r="H91" s="15">
        <f t="shared" si="34"/>
        <v>2365264.032737474</v>
      </c>
      <c r="I91" s="15">
        <f t="shared" si="34"/>
        <v>1912425.9486408145</v>
      </c>
      <c r="J91" s="15">
        <f t="shared" si="34"/>
        <v>1546285.3019422982</v>
      </c>
      <c r="K91" s="13">
        <f t="shared" si="38"/>
        <v>1939516.5068447285</v>
      </c>
      <c r="L91" s="13">
        <f t="shared" si="38"/>
        <v>1568189.2778854677</v>
      </c>
      <c r="M91" s="36">
        <f t="shared" si="38"/>
        <v>1267953.9475926845</v>
      </c>
      <c r="N91" s="5"/>
      <c r="O91" s="5"/>
      <c r="P91" s="5"/>
      <c r="Q91" s="5"/>
      <c r="R91" s="5"/>
      <c r="S91" s="5"/>
      <c r="T91" s="5"/>
      <c r="U91" s="5"/>
      <c r="V91" s="5"/>
    </row>
    <row r="92" spans="1:32" x14ac:dyDescent="0.55000000000000004">
      <c r="A92">
        <v>0.99990000000000001</v>
      </c>
      <c r="B92" s="15">
        <f t="shared" si="33"/>
        <v>7121.4758248668759</v>
      </c>
      <c r="C92" s="15">
        <f t="shared" si="33"/>
        <v>11570.976307557015</v>
      </c>
      <c r="D92" s="15">
        <f t="shared" si="33"/>
        <v>14878.871886865069</v>
      </c>
      <c r="E92" s="13">
        <f t="shared" si="35"/>
        <v>5839.6101763908382</v>
      </c>
      <c r="F92" s="13">
        <f t="shared" si="36"/>
        <v>9488.2005721967525</v>
      </c>
      <c r="G92" s="36">
        <f t="shared" si="37"/>
        <v>12200.674947229356</v>
      </c>
      <c r="H92" s="15">
        <f t="shared" si="34"/>
        <v>18807004.46925085</v>
      </c>
      <c r="I92" s="15">
        <f t="shared" si="34"/>
        <v>14166404.157810723</v>
      </c>
      <c r="J92" s="15">
        <f t="shared" si="34"/>
        <v>10670865.054057788</v>
      </c>
      <c r="K92" s="13">
        <f t="shared" si="38"/>
        <v>15421743.664785696</v>
      </c>
      <c r="L92" s="13">
        <f t="shared" si="38"/>
        <v>11616451.409404792</v>
      </c>
      <c r="M92" s="36">
        <f t="shared" si="38"/>
        <v>8750109.3443273865</v>
      </c>
      <c r="N92" s="5"/>
      <c r="O92" s="5"/>
      <c r="P92" s="5"/>
      <c r="Q92" s="5"/>
      <c r="R92" s="5"/>
      <c r="S92" s="5"/>
      <c r="T92" s="5"/>
      <c r="U92" s="5"/>
      <c r="V92" s="5"/>
    </row>
    <row r="93" spans="1:32" x14ac:dyDescent="0.55000000000000004">
      <c r="X93" s="41"/>
      <c r="Y93" s="41"/>
      <c r="Z93" s="41"/>
      <c r="AA93" s="41"/>
      <c r="AB93" s="41"/>
      <c r="AC93" s="41"/>
      <c r="AD93" s="41"/>
      <c r="AE93" s="41"/>
      <c r="AF93" s="41"/>
    </row>
  </sheetData>
  <mergeCells count="13">
    <mergeCell ref="C7:I7"/>
    <mergeCell ref="B3:Q3"/>
    <mergeCell ref="AD21:AF21"/>
    <mergeCell ref="B20:G20"/>
    <mergeCell ref="H20:M20"/>
    <mergeCell ref="O20:W20"/>
    <mergeCell ref="X20:AF20"/>
    <mergeCell ref="O21:Q21"/>
    <mergeCell ref="R21:T21"/>
    <mergeCell ref="U21:W21"/>
    <mergeCell ref="X21:Z21"/>
    <mergeCell ref="AA21:AC21"/>
    <mergeCell ref="A12:Q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3"/>
  <sheetViews>
    <sheetView workbookViewId="0">
      <selection activeCell="V12" sqref="V12"/>
    </sheetView>
  </sheetViews>
  <sheetFormatPr defaultRowHeight="14.4" x14ac:dyDescent="0.55000000000000004"/>
  <cols>
    <col min="1" max="1" width="20.20703125" bestFit="1" customWidth="1"/>
    <col min="2" max="2" width="0" hidden="1" customWidth="1"/>
    <col min="3" max="6" width="8.89453125" hidden="1" customWidth="1"/>
    <col min="7" max="7" width="17.41796875" hidden="1" customWidth="1"/>
    <col min="8" max="8" width="16.1015625" customWidth="1"/>
    <col min="9" max="10" width="8.89453125" hidden="1" customWidth="1"/>
    <col min="11" max="11" width="8.89453125" customWidth="1"/>
    <col min="12" max="20" width="8.89453125" hidden="1" customWidth="1"/>
    <col min="21" max="23" width="8.89453125" customWidth="1"/>
    <col min="30" max="30" width="18.5234375" bestFit="1" customWidth="1"/>
    <col min="31" max="31" width="17.89453125" bestFit="1" customWidth="1"/>
    <col min="32" max="32" width="18.89453125" bestFit="1" customWidth="1"/>
  </cols>
  <sheetData>
    <row r="1" spans="1:35" s="27" customFormat="1" ht="14.7" thickBot="1" x14ac:dyDescent="0.6">
      <c r="A1" s="7" t="s">
        <v>18</v>
      </c>
      <c r="B1" s="7" t="s">
        <v>116</v>
      </c>
      <c r="C1" s="8" t="s">
        <v>19</v>
      </c>
      <c r="D1" s="8" t="s">
        <v>20</v>
      </c>
      <c r="E1" s="8" t="s">
        <v>21</v>
      </c>
      <c r="F1" s="8" t="s">
        <v>22</v>
      </c>
      <c r="G1" s="8" t="s">
        <v>23</v>
      </c>
      <c r="H1" s="8" t="s">
        <v>24</v>
      </c>
      <c r="I1" s="8" t="s">
        <v>25</v>
      </c>
      <c r="J1" s="8" t="s">
        <v>117</v>
      </c>
      <c r="K1" s="8" t="s">
        <v>377</v>
      </c>
      <c r="L1" s="8" t="s">
        <v>118</v>
      </c>
      <c r="M1" s="23" t="s">
        <v>119</v>
      </c>
      <c r="N1" s="24" t="s">
        <v>120</v>
      </c>
      <c r="O1" s="24" t="s">
        <v>121</v>
      </c>
      <c r="P1" s="24" t="s">
        <v>122</v>
      </c>
      <c r="Q1" s="24" t="s">
        <v>123</v>
      </c>
      <c r="R1" s="24" t="s">
        <v>124</v>
      </c>
      <c r="S1" s="24" t="s">
        <v>125</v>
      </c>
      <c r="T1" s="25"/>
      <c r="U1" s="26" t="s">
        <v>126</v>
      </c>
      <c r="V1" s="33" t="s">
        <v>365</v>
      </c>
      <c r="W1" s="33" t="s">
        <v>115</v>
      </c>
      <c r="X1" s="11" t="s">
        <v>114</v>
      </c>
      <c r="Y1" s="11" t="s">
        <v>113</v>
      </c>
      <c r="Z1" s="27" t="s">
        <v>4</v>
      </c>
      <c r="AA1" s="27" t="s">
        <v>5</v>
      </c>
      <c r="AB1" s="27" t="s">
        <v>6</v>
      </c>
      <c r="AC1" s="27" t="s">
        <v>7</v>
      </c>
      <c r="AD1" s="27" t="s">
        <v>380</v>
      </c>
      <c r="AE1" s="27" t="s">
        <v>381</v>
      </c>
      <c r="AF1" s="27" t="s">
        <v>382</v>
      </c>
      <c r="AG1" s="52"/>
      <c r="AH1" s="52"/>
      <c r="AI1" s="52"/>
    </row>
    <row r="2" spans="1:35" s="28" customFormat="1" ht="14.7" thickTop="1" x14ac:dyDescent="0.55000000000000004">
      <c r="A2" t="s">
        <v>26</v>
      </c>
      <c r="B2" s="28" t="s">
        <v>127</v>
      </c>
      <c r="C2">
        <v>1</v>
      </c>
      <c r="D2" t="s">
        <v>27</v>
      </c>
      <c r="E2" s="9" t="s">
        <v>15</v>
      </c>
      <c r="F2" t="s">
        <v>28</v>
      </c>
      <c r="G2" s="9" t="str">
        <f t="shared" ref="G2:G65" si="0">CONCATENATE(D2," ",F2)</f>
        <v>Early Poor</v>
      </c>
      <c r="H2" s="9" t="str">
        <f t="shared" ref="H2:H65" si="1">CONCATENATE(D2, " ", E2)</f>
        <v>Early Intermediate</v>
      </c>
      <c r="I2" t="s">
        <v>29</v>
      </c>
      <c r="J2" t="s">
        <v>128</v>
      </c>
      <c r="K2" t="s">
        <v>378</v>
      </c>
      <c r="L2" t="s">
        <v>129</v>
      </c>
      <c r="M2" s="21"/>
      <c r="N2" s="29" t="s">
        <v>130</v>
      </c>
      <c r="O2" s="29" t="s">
        <v>131</v>
      </c>
      <c r="P2" s="29" t="s">
        <v>132</v>
      </c>
      <c r="Q2" s="29"/>
      <c r="R2" s="29" t="s">
        <v>133</v>
      </c>
      <c r="S2" s="29" t="s">
        <v>134</v>
      </c>
      <c r="V2" s="12">
        <v>8.3505794399999989</v>
      </c>
      <c r="W2" s="12">
        <v>83505.794399999984</v>
      </c>
      <c r="X2">
        <v>13860</v>
      </c>
      <c r="Y2">
        <v>1425</v>
      </c>
      <c r="Z2" s="28">
        <f t="shared" ref="Z2:Z65" si="2">W2/X2</f>
        <v>6.0249490909090895</v>
      </c>
      <c r="AA2" s="28">
        <f t="shared" ref="AA2:AA65" si="3">W2/Y2</f>
        <v>58.600557473684198</v>
      </c>
      <c r="AB2" s="28">
        <f>LOG10(X2)</f>
        <v>4.1417632302757879</v>
      </c>
      <c r="AC2" s="28">
        <f t="shared" ref="AC2" si="4">LOG10(Y2)</f>
        <v>3.153814864344529</v>
      </c>
      <c r="AD2" s="28">
        <f>LOG10(Z2)</f>
        <v>0.7799533815986619</v>
      </c>
      <c r="AE2" s="28">
        <f>LOG10(AA2)</f>
        <v>1.7679017475299208</v>
      </c>
      <c r="AF2" s="28">
        <f>AD2</f>
        <v>0.7799533815986619</v>
      </c>
      <c r="AG2" s="43"/>
      <c r="AH2" s="43"/>
    </row>
    <row r="3" spans="1:35" x14ac:dyDescent="0.55000000000000004">
      <c r="A3" t="s">
        <v>26</v>
      </c>
      <c r="C3">
        <v>1</v>
      </c>
      <c r="D3" t="s">
        <v>27</v>
      </c>
      <c r="E3" s="9" t="s">
        <v>15</v>
      </c>
      <c r="F3" t="s">
        <v>28</v>
      </c>
      <c r="G3" s="9" t="str">
        <f t="shared" si="0"/>
        <v>Early Poor</v>
      </c>
      <c r="H3" s="9" t="str">
        <f t="shared" si="1"/>
        <v>Early Intermediate</v>
      </c>
      <c r="I3" t="s">
        <v>29</v>
      </c>
      <c r="J3" t="s">
        <v>128</v>
      </c>
      <c r="K3" t="s">
        <v>378</v>
      </c>
      <c r="L3" t="s">
        <v>129</v>
      </c>
      <c r="M3" s="21"/>
      <c r="N3" s="29" t="s">
        <v>130</v>
      </c>
      <c r="O3" s="29" t="s">
        <v>131</v>
      </c>
      <c r="P3" s="29" t="s">
        <v>132</v>
      </c>
      <c r="Q3" s="29"/>
      <c r="R3" s="29" t="s">
        <v>133</v>
      </c>
      <c r="S3" s="29" t="s">
        <v>134</v>
      </c>
      <c r="V3" s="12">
        <v>8.3505794399999989</v>
      </c>
      <c r="W3" s="12">
        <v>83505.794399999984</v>
      </c>
      <c r="X3">
        <v>13940</v>
      </c>
      <c r="Y3">
        <v>1441</v>
      </c>
      <c r="Z3" s="28">
        <f t="shared" si="2"/>
        <v>5.9903726255380185</v>
      </c>
      <c r="AA3" s="28">
        <f t="shared" si="3"/>
        <v>57.949892019430941</v>
      </c>
      <c r="AB3" s="28">
        <f t="shared" ref="AB3:AB66" si="5">LOG10(X3)</f>
        <v>4.1442627737619908</v>
      </c>
      <c r="AC3" s="28">
        <f t="shared" ref="AC3:AC66" si="6">LOG10(Y3)</f>
        <v>3.1586639808139894</v>
      </c>
      <c r="AD3" s="28">
        <f t="shared" ref="AD3:AD66" si="7">LOG10(Z3)</f>
        <v>0.77745383811245927</v>
      </c>
      <c r="AE3" s="28">
        <f t="shared" ref="AE3:AE66" si="8">LOG10(AA3)</f>
        <v>1.7630526310604606</v>
      </c>
      <c r="AF3" s="28">
        <f t="shared" ref="AF3:AF66" si="9">AD3</f>
        <v>0.77745383811245927</v>
      </c>
      <c r="AG3" s="43"/>
      <c r="AH3" s="43"/>
    </row>
    <row r="4" spans="1:35" x14ac:dyDescent="0.55000000000000004">
      <c r="A4" t="s">
        <v>26</v>
      </c>
      <c r="C4">
        <v>1</v>
      </c>
      <c r="D4" t="s">
        <v>27</v>
      </c>
      <c r="E4" s="9" t="s">
        <v>15</v>
      </c>
      <c r="F4" t="s">
        <v>28</v>
      </c>
      <c r="G4" s="9" t="str">
        <f t="shared" si="0"/>
        <v>Early Poor</v>
      </c>
      <c r="H4" s="9" t="str">
        <f t="shared" si="1"/>
        <v>Early Intermediate</v>
      </c>
      <c r="I4" t="s">
        <v>29</v>
      </c>
      <c r="J4" t="s">
        <v>128</v>
      </c>
      <c r="K4" t="s">
        <v>378</v>
      </c>
      <c r="L4" t="s">
        <v>129</v>
      </c>
      <c r="M4" s="21"/>
      <c r="N4" s="29" t="s">
        <v>130</v>
      </c>
      <c r="O4" s="29" t="s">
        <v>131</v>
      </c>
      <c r="P4" s="29" t="s">
        <v>132</v>
      </c>
      <c r="Q4" s="29"/>
      <c r="R4" s="29" t="s">
        <v>133</v>
      </c>
      <c r="S4" s="29" t="s">
        <v>134</v>
      </c>
      <c r="V4" s="12">
        <v>8.3505794399999989</v>
      </c>
      <c r="W4" s="12">
        <v>83505.794399999984</v>
      </c>
      <c r="X4">
        <v>14080</v>
      </c>
      <c r="Y4">
        <v>1545</v>
      </c>
      <c r="Z4" s="28">
        <f t="shared" si="2"/>
        <v>5.9308092613636356</v>
      </c>
      <c r="AA4" s="28">
        <f t="shared" si="3"/>
        <v>54.04905786407766</v>
      </c>
      <c r="AB4" s="28">
        <f t="shared" si="5"/>
        <v>4.1486026548060932</v>
      </c>
      <c r="AC4" s="28">
        <f t="shared" si="6"/>
        <v>3.1889284837608534</v>
      </c>
      <c r="AD4" s="28">
        <f t="shared" si="7"/>
        <v>0.77311395706835651</v>
      </c>
      <c r="AE4" s="28">
        <f t="shared" si="8"/>
        <v>1.7327881281135964</v>
      </c>
      <c r="AF4" s="28">
        <f t="shared" si="9"/>
        <v>0.77311395706835651</v>
      </c>
      <c r="AG4" s="43"/>
      <c r="AH4" s="43"/>
    </row>
    <row r="5" spans="1:35" x14ac:dyDescent="0.55000000000000004">
      <c r="A5" t="s">
        <v>26</v>
      </c>
      <c r="C5">
        <v>1</v>
      </c>
      <c r="D5" t="s">
        <v>27</v>
      </c>
      <c r="E5" s="9" t="s">
        <v>15</v>
      </c>
      <c r="F5" t="s">
        <v>28</v>
      </c>
      <c r="G5" s="9" t="str">
        <f t="shared" si="0"/>
        <v>Early Poor</v>
      </c>
      <c r="H5" s="9" t="str">
        <f t="shared" si="1"/>
        <v>Early Intermediate</v>
      </c>
      <c r="I5" t="s">
        <v>29</v>
      </c>
      <c r="J5" t="s">
        <v>128</v>
      </c>
      <c r="K5" t="s">
        <v>378</v>
      </c>
      <c r="L5" t="s">
        <v>129</v>
      </c>
      <c r="M5" s="21"/>
      <c r="N5" s="29" t="s">
        <v>130</v>
      </c>
      <c r="O5" s="29" t="s">
        <v>131</v>
      </c>
      <c r="P5" s="29" t="s">
        <v>132</v>
      </c>
      <c r="Q5" s="29"/>
      <c r="R5" s="29" t="s">
        <v>133</v>
      </c>
      <c r="S5" s="29" t="s">
        <v>134</v>
      </c>
      <c r="V5" s="12">
        <v>8.3505794399999989</v>
      </c>
      <c r="W5" s="12">
        <v>83505.794399999984</v>
      </c>
      <c r="X5">
        <v>14060</v>
      </c>
      <c r="Y5">
        <v>1588</v>
      </c>
      <c r="Z5" s="28">
        <f t="shared" si="2"/>
        <v>5.9392456899004253</v>
      </c>
      <c r="AA5" s="28">
        <f t="shared" si="3"/>
        <v>52.585512846347598</v>
      </c>
      <c r="AB5" s="28">
        <f t="shared" si="5"/>
        <v>4.1479853206838051</v>
      </c>
      <c r="AC5" s="28">
        <f t="shared" si="6"/>
        <v>3.2008504980910772</v>
      </c>
      <c r="AD5" s="28">
        <f t="shared" si="7"/>
        <v>0.77373129119064477</v>
      </c>
      <c r="AE5" s="28">
        <f t="shared" si="8"/>
        <v>1.7208661137833725</v>
      </c>
      <c r="AF5" s="28">
        <f t="shared" si="9"/>
        <v>0.77373129119064477</v>
      </c>
      <c r="AG5" s="43"/>
      <c r="AH5" s="43"/>
    </row>
    <row r="6" spans="1:35" x14ac:dyDescent="0.55000000000000004">
      <c r="A6" t="s">
        <v>26</v>
      </c>
      <c r="C6">
        <v>1</v>
      </c>
      <c r="D6" t="s">
        <v>27</v>
      </c>
      <c r="E6" s="9" t="s">
        <v>15</v>
      </c>
      <c r="F6" t="s">
        <v>28</v>
      </c>
      <c r="G6" s="9" t="str">
        <f t="shared" si="0"/>
        <v>Early Poor</v>
      </c>
      <c r="H6" s="9" t="str">
        <f t="shared" si="1"/>
        <v>Early Intermediate</v>
      </c>
      <c r="I6" t="s">
        <v>29</v>
      </c>
      <c r="J6" t="s">
        <v>128</v>
      </c>
      <c r="K6" t="s">
        <v>378</v>
      </c>
      <c r="L6" t="s">
        <v>129</v>
      </c>
      <c r="M6" s="21"/>
      <c r="N6" s="29" t="s">
        <v>130</v>
      </c>
      <c r="O6" s="29" t="s">
        <v>131</v>
      </c>
      <c r="P6" s="29" t="s">
        <v>132</v>
      </c>
      <c r="Q6" s="29"/>
      <c r="R6" s="29" t="s">
        <v>133</v>
      </c>
      <c r="S6" s="29" t="s">
        <v>134</v>
      </c>
      <c r="V6" s="12">
        <v>8.3505794399999989</v>
      </c>
      <c r="W6" s="12">
        <v>83505.794399999984</v>
      </c>
      <c r="X6">
        <v>13910</v>
      </c>
      <c r="Y6">
        <v>1583</v>
      </c>
      <c r="Z6" s="28">
        <f t="shared" si="2"/>
        <v>6.0032921926671445</v>
      </c>
      <c r="AA6" s="28">
        <f t="shared" si="3"/>
        <v>52.751607327858487</v>
      </c>
      <c r="AB6" s="28">
        <f t="shared" si="5"/>
        <v>4.1433271299920467</v>
      </c>
      <c r="AC6" s="28">
        <f t="shared" si="6"/>
        <v>3.199480914862356</v>
      </c>
      <c r="AD6" s="28">
        <f t="shared" si="7"/>
        <v>0.77838948188240342</v>
      </c>
      <c r="AE6" s="28">
        <f t="shared" si="8"/>
        <v>1.722235697012094</v>
      </c>
      <c r="AF6" s="28">
        <f t="shared" si="9"/>
        <v>0.77838948188240342</v>
      </c>
      <c r="AG6" s="43"/>
      <c r="AH6" s="43"/>
    </row>
    <row r="7" spans="1:35" s="28" customFormat="1" x14ac:dyDescent="0.55000000000000004">
      <c r="A7" s="28" t="s">
        <v>30</v>
      </c>
      <c r="B7" s="28" t="s">
        <v>135</v>
      </c>
      <c r="C7" s="28">
        <v>1</v>
      </c>
      <c r="D7" t="s">
        <v>27</v>
      </c>
      <c r="E7" s="9" t="s">
        <v>15</v>
      </c>
      <c r="F7" s="28" t="s">
        <v>28</v>
      </c>
      <c r="G7" s="9" t="str">
        <f t="shared" si="0"/>
        <v>Early Poor</v>
      </c>
      <c r="H7" s="9" t="str">
        <f t="shared" si="1"/>
        <v>Early Intermediate</v>
      </c>
      <c r="I7" s="28" t="s">
        <v>29</v>
      </c>
      <c r="J7" t="s">
        <v>128</v>
      </c>
      <c r="K7" t="s">
        <v>378</v>
      </c>
      <c r="L7" t="s">
        <v>129</v>
      </c>
      <c r="M7" s="30"/>
      <c r="N7" s="29" t="s">
        <v>130</v>
      </c>
      <c r="O7" s="29" t="s">
        <v>131</v>
      </c>
      <c r="P7" s="29" t="s">
        <v>132</v>
      </c>
      <c r="Q7" s="29"/>
      <c r="R7" s="29" t="s">
        <v>133</v>
      </c>
      <c r="S7" s="29" t="s">
        <v>134</v>
      </c>
      <c r="V7" s="12">
        <v>8.448538319999999</v>
      </c>
      <c r="W7" s="12">
        <v>84485.383199999997</v>
      </c>
      <c r="X7">
        <v>14160</v>
      </c>
      <c r="Y7">
        <v>1421</v>
      </c>
      <c r="Z7" s="28">
        <f t="shared" si="2"/>
        <v>5.9664818644067799</v>
      </c>
      <c r="AA7" s="28">
        <f t="shared" si="3"/>
        <v>59.454879099225892</v>
      </c>
      <c r="AB7" s="28">
        <f t="shared" si="5"/>
        <v>4.1510632533537501</v>
      </c>
      <c r="AC7" s="28">
        <f t="shared" si="6"/>
        <v>3.1525940779274699</v>
      </c>
      <c r="AD7" s="28">
        <f t="shared" si="7"/>
        <v>0.77571832488962067</v>
      </c>
      <c r="AE7" s="28">
        <f t="shared" si="8"/>
        <v>1.7741875003159011</v>
      </c>
      <c r="AF7" s="28">
        <f t="shared" si="9"/>
        <v>0.77571832488962067</v>
      </c>
      <c r="AG7" s="43"/>
      <c r="AH7" s="43"/>
    </row>
    <row r="8" spans="1:35" x14ac:dyDescent="0.55000000000000004">
      <c r="A8" t="s">
        <v>30</v>
      </c>
      <c r="C8">
        <v>1</v>
      </c>
      <c r="D8" t="s">
        <v>27</v>
      </c>
      <c r="E8" s="9" t="s">
        <v>15</v>
      </c>
      <c r="F8" t="s">
        <v>28</v>
      </c>
      <c r="G8" s="9" t="str">
        <f t="shared" si="0"/>
        <v>Early Poor</v>
      </c>
      <c r="H8" s="9" t="str">
        <f t="shared" si="1"/>
        <v>Early Intermediate</v>
      </c>
      <c r="I8" t="s">
        <v>29</v>
      </c>
      <c r="J8" t="s">
        <v>128</v>
      </c>
      <c r="K8" t="s">
        <v>378</v>
      </c>
      <c r="L8" t="s">
        <v>129</v>
      </c>
      <c r="M8" s="21"/>
      <c r="N8" s="29" t="s">
        <v>130</v>
      </c>
      <c r="O8" s="29" t="s">
        <v>131</v>
      </c>
      <c r="P8" s="29" t="s">
        <v>132</v>
      </c>
      <c r="Q8" s="29"/>
      <c r="R8" s="29" t="s">
        <v>133</v>
      </c>
      <c r="S8" s="29" t="s">
        <v>134</v>
      </c>
      <c r="V8" s="12">
        <v>8.448538319999999</v>
      </c>
      <c r="W8" s="12">
        <v>84485.383199999997</v>
      </c>
      <c r="X8">
        <v>14430</v>
      </c>
      <c r="Y8">
        <v>1471</v>
      </c>
      <c r="Z8" s="28">
        <f t="shared" si="2"/>
        <v>5.8548429106029101</v>
      </c>
      <c r="AA8" s="28">
        <f t="shared" si="3"/>
        <v>57.433979061862679</v>
      </c>
      <c r="AB8" s="28">
        <f t="shared" si="5"/>
        <v>4.1592663310934945</v>
      </c>
      <c r="AC8" s="28">
        <f t="shared" si="6"/>
        <v>3.1676126727275302</v>
      </c>
      <c r="AD8" s="28">
        <f t="shared" si="7"/>
        <v>0.76751524714987662</v>
      </c>
      <c r="AE8" s="28">
        <f t="shared" si="8"/>
        <v>1.7591689055158408</v>
      </c>
      <c r="AF8" s="28">
        <f t="shared" si="9"/>
        <v>0.76751524714987662</v>
      </c>
      <c r="AG8" s="43"/>
      <c r="AH8" s="43"/>
    </row>
    <row r="9" spans="1:35" x14ac:dyDescent="0.55000000000000004">
      <c r="A9" t="s">
        <v>30</v>
      </c>
      <c r="C9">
        <v>1</v>
      </c>
      <c r="D9" t="s">
        <v>27</v>
      </c>
      <c r="E9" s="9" t="s">
        <v>15</v>
      </c>
      <c r="F9" t="s">
        <v>28</v>
      </c>
      <c r="G9" s="9" t="str">
        <f t="shared" si="0"/>
        <v>Early Poor</v>
      </c>
      <c r="H9" s="9" t="str">
        <f t="shared" si="1"/>
        <v>Early Intermediate</v>
      </c>
      <c r="I9" t="s">
        <v>29</v>
      </c>
      <c r="J9" t="s">
        <v>128</v>
      </c>
      <c r="K9" t="s">
        <v>378</v>
      </c>
      <c r="L9" t="s">
        <v>129</v>
      </c>
      <c r="M9" s="21"/>
      <c r="N9" s="29" t="s">
        <v>130</v>
      </c>
      <c r="O9" s="29" t="s">
        <v>131</v>
      </c>
      <c r="P9" s="29" t="s">
        <v>132</v>
      </c>
      <c r="Q9" s="29"/>
      <c r="R9" s="29" t="s">
        <v>133</v>
      </c>
      <c r="S9" s="29" t="s">
        <v>134</v>
      </c>
      <c r="V9" s="12">
        <v>8.448538319999999</v>
      </c>
      <c r="W9" s="12">
        <v>84485.383199999997</v>
      </c>
      <c r="X9">
        <v>14730</v>
      </c>
      <c r="Y9">
        <v>1435</v>
      </c>
      <c r="Z9" s="28">
        <f t="shared" si="2"/>
        <v>5.7355996741344191</v>
      </c>
      <c r="AA9" s="28">
        <f t="shared" si="3"/>
        <v>58.874831498257841</v>
      </c>
      <c r="AB9" s="28">
        <f t="shared" si="5"/>
        <v>4.1682027468426313</v>
      </c>
      <c r="AC9" s="28">
        <f t="shared" si="6"/>
        <v>3.1568519010700111</v>
      </c>
      <c r="AD9" s="28">
        <f t="shared" si="7"/>
        <v>0.75857883140073989</v>
      </c>
      <c r="AE9" s="28">
        <f t="shared" si="8"/>
        <v>1.7699296771733597</v>
      </c>
      <c r="AF9" s="28">
        <f t="shared" si="9"/>
        <v>0.75857883140073989</v>
      </c>
      <c r="AG9" s="43"/>
      <c r="AH9" s="43"/>
    </row>
    <row r="10" spans="1:35" x14ac:dyDescent="0.55000000000000004">
      <c r="A10" t="s">
        <v>30</v>
      </c>
      <c r="C10">
        <v>1</v>
      </c>
      <c r="D10" t="s">
        <v>27</v>
      </c>
      <c r="E10" s="9" t="s">
        <v>15</v>
      </c>
      <c r="F10" t="s">
        <v>28</v>
      </c>
      <c r="G10" s="9" t="str">
        <f t="shared" si="0"/>
        <v>Early Poor</v>
      </c>
      <c r="H10" s="9" t="str">
        <f t="shared" si="1"/>
        <v>Early Intermediate</v>
      </c>
      <c r="I10" t="s">
        <v>29</v>
      </c>
      <c r="J10" t="s">
        <v>128</v>
      </c>
      <c r="K10" t="s">
        <v>378</v>
      </c>
      <c r="L10" t="s">
        <v>129</v>
      </c>
      <c r="M10" s="21"/>
      <c r="N10" s="29" t="s">
        <v>130</v>
      </c>
      <c r="O10" s="29" t="s">
        <v>131</v>
      </c>
      <c r="P10" s="29" t="s">
        <v>132</v>
      </c>
      <c r="Q10" s="29"/>
      <c r="R10" s="29" t="s">
        <v>133</v>
      </c>
      <c r="S10" s="29" t="s">
        <v>134</v>
      </c>
      <c r="V10" s="12">
        <v>8.448538319999999</v>
      </c>
      <c r="W10" s="12">
        <v>84485.383199999997</v>
      </c>
      <c r="X10">
        <v>14310</v>
      </c>
      <c r="Y10">
        <v>1393</v>
      </c>
      <c r="Z10" s="28">
        <f t="shared" si="2"/>
        <v>5.9039401257861632</v>
      </c>
      <c r="AA10" s="28">
        <f t="shared" si="3"/>
        <v>60.649952045944005</v>
      </c>
      <c r="AB10" s="28">
        <f t="shared" si="5"/>
        <v>4.1556396337597761</v>
      </c>
      <c r="AC10" s="28">
        <f t="shared" si="6"/>
        <v>3.1439511164239633</v>
      </c>
      <c r="AD10" s="28">
        <f t="shared" si="7"/>
        <v>0.77114194448359441</v>
      </c>
      <c r="AE10" s="28">
        <f t="shared" si="8"/>
        <v>1.7828304618194073</v>
      </c>
      <c r="AF10" s="28">
        <f t="shared" si="9"/>
        <v>0.77114194448359441</v>
      </c>
      <c r="AG10" s="43"/>
      <c r="AH10" s="43"/>
    </row>
    <row r="11" spans="1:35" x14ac:dyDescent="0.55000000000000004">
      <c r="A11" t="s">
        <v>30</v>
      </c>
      <c r="C11">
        <v>1</v>
      </c>
      <c r="D11" t="s">
        <v>27</v>
      </c>
      <c r="E11" s="9" t="s">
        <v>15</v>
      </c>
      <c r="F11" t="s">
        <v>28</v>
      </c>
      <c r="G11" s="9" t="str">
        <f t="shared" si="0"/>
        <v>Early Poor</v>
      </c>
      <c r="H11" s="9" t="str">
        <f t="shared" si="1"/>
        <v>Early Intermediate</v>
      </c>
      <c r="I11" t="s">
        <v>29</v>
      </c>
      <c r="J11" t="s">
        <v>128</v>
      </c>
      <c r="K11" t="s">
        <v>378</v>
      </c>
      <c r="L11" t="s">
        <v>129</v>
      </c>
      <c r="M11" s="21"/>
      <c r="N11" s="29" t="s">
        <v>130</v>
      </c>
      <c r="O11" s="29" t="s">
        <v>131</v>
      </c>
      <c r="P11" s="29" t="s">
        <v>132</v>
      </c>
      <c r="Q11" s="29"/>
      <c r="R11" s="29" t="s">
        <v>133</v>
      </c>
      <c r="S11" s="29" t="s">
        <v>134</v>
      </c>
      <c r="V11" s="12">
        <v>8.448538319999999</v>
      </c>
      <c r="W11" s="12">
        <v>84485.383199999997</v>
      </c>
      <c r="X11" s="2">
        <v>14750</v>
      </c>
      <c r="Y11" s="2">
        <v>1470</v>
      </c>
      <c r="Z11" s="28">
        <f t="shared" si="2"/>
        <v>5.7278225898305086</v>
      </c>
      <c r="AA11" s="28">
        <f t="shared" si="3"/>
        <v>57.473049795918364</v>
      </c>
      <c r="AB11" s="28">
        <f t="shared" si="5"/>
        <v>4.1687920203141822</v>
      </c>
      <c r="AC11" s="28">
        <f t="shared" si="6"/>
        <v>3.167317334748176</v>
      </c>
      <c r="AD11" s="28">
        <f t="shared" si="7"/>
        <v>0.75798955792918898</v>
      </c>
      <c r="AE11" s="28">
        <f t="shared" si="8"/>
        <v>1.7594642434951946</v>
      </c>
      <c r="AF11" s="28">
        <f t="shared" si="9"/>
        <v>0.75798955792918898</v>
      </c>
      <c r="AG11" s="43"/>
      <c r="AH11" s="43"/>
    </row>
    <row r="12" spans="1:35" s="28" customFormat="1" x14ac:dyDescent="0.55000000000000004">
      <c r="A12" s="28" t="s">
        <v>31</v>
      </c>
      <c r="B12" s="28" t="s">
        <v>136</v>
      </c>
      <c r="C12" s="28">
        <v>1</v>
      </c>
      <c r="D12" t="s">
        <v>27</v>
      </c>
      <c r="E12" s="9" t="s">
        <v>15</v>
      </c>
      <c r="F12" s="28" t="s">
        <v>28</v>
      </c>
      <c r="G12" s="9" t="str">
        <f t="shared" si="0"/>
        <v>Early Poor</v>
      </c>
      <c r="H12" s="9" t="str">
        <f t="shared" si="1"/>
        <v>Early Intermediate</v>
      </c>
      <c r="I12" s="28" t="s">
        <v>29</v>
      </c>
      <c r="J12" t="s">
        <v>128</v>
      </c>
      <c r="K12" t="s">
        <v>378</v>
      </c>
      <c r="L12" t="s">
        <v>129</v>
      </c>
      <c r="M12" s="30"/>
      <c r="N12" s="29" t="s">
        <v>130</v>
      </c>
      <c r="O12" s="29" t="s">
        <v>131</v>
      </c>
      <c r="P12" s="29" t="s">
        <v>132</v>
      </c>
      <c r="Q12" s="29"/>
      <c r="R12" s="29" t="s">
        <v>133</v>
      </c>
      <c r="S12" s="29" t="s">
        <v>134</v>
      </c>
      <c r="V12" s="12">
        <v>8.5647607200000007</v>
      </c>
      <c r="W12" s="12">
        <v>85647.607200000013</v>
      </c>
      <c r="X12">
        <v>13780</v>
      </c>
      <c r="Y12">
        <v>713</v>
      </c>
      <c r="Z12" s="28">
        <f t="shared" si="2"/>
        <v>6.2153561103047901</v>
      </c>
      <c r="AA12" s="28">
        <f t="shared" si="3"/>
        <v>120.12287124824687</v>
      </c>
      <c r="AB12" s="28">
        <f t="shared" si="5"/>
        <v>4.1392492175716074</v>
      </c>
      <c r="AC12" s="28">
        <f t="shared" si="6"/>
        <v>2.8530895298518657</v>
      </c>
      <c r="AD12" s="28">
        <f t="shared" si="7"/>
        <v>0.79346601669603645</v>
      </c>
      <c r="AE12" s="28">
        <f t="shared" si="8"/>
        <v>2.0796257044157778</v>
      </c>
      <c r="AF12" s="28">
        <f t="shared" si="9"/>
        <v>0.79346601669603645</v>
      </c>
      <c r="AG12" s="43"/>
      <c r="AH12" s="43"/>
    </row>
    <row r="13" spans="1:35" x14ac:dyDescent="0.55000000000000004">
      <c r="A13" t="s">
        <v>31</v>
      </c>
      <c r="C13">
        <v>1</v>
      </c>
      <c r="D13" t="s">
        <v>27</v>
      </c>
      <c r="E13" s="9" t="s">
        <v>15</v>
      </c>
      <c r="F13" t="s">
        <v>28</v>
      </c>
      <c r="G13" s="9" t="str">
        <f t="shared" si="0"/>
        <v>Early Poor</v>
      </c>
      <c r="H13" s="9" t="str">
        <f t="shared" si="1"/>
        <v>Early Intermediate</v>
      </c>
      <c r="I13" t="s">
        <v>29</v>
      </c>
      <c r="J13" t="s">
        <v>128</v>
      </c>
      <c r="K13" t="s">
        <v>378</v>
      </c>
      <c r="L13" t="s">
        <v>129</v>
      </c>
      <c r="M13" s="21"/>
      <c r="N13" s="29" t="s">
        <v>130</v>
      </c>
      <c r="O13" s="29" t="s">
        <v>131</v>
      </c>
      <c r="P13" s="29" t="s">
        <v>132</v>
      </c>
      <c r="Q13" s="29"/>
      <c r="R13" s="29" t="s">
        <v>133</v>
      </c>
      <c r="S13" s="29" t="s">
        <v>134</v>
      </c>
      <c r="V13" s="12">
        <v>8.5647607200000007</v>
      </c>
      <c r="W13" s="12">
        <v>85647.607200000013</v>
      </c>
      <c r="X13">
        <v>14000</v>
      </c>
      <c r="Y13">
        <v>709</v>
      </c>
      <c r="Z13" s="28">
        <f t="shared" si="2"/>
        <v>6.1176862285714293</v>
      </c>
      <c r="AA13" s="28">
        <f t="shared" si="3"/>
        <v>120.80057433004234</v>
      </c>
      <c r="AB13" s="28">
        <f t="shared" si="5"/>
        <v>4.1461280356782382</v>
      </c>
      <c r="AC13" s="28">
        <f t="shared" si="6"/>
        <v>2.8506462351830666</v>
      </c>
      <c r="AD13" s="28">
        <f t="shared" si="7"/>
        <v>0.7865871985894054</v>
      </c>
      <c r="AE13" s="28">
        <f t="shared" si="8"/>
        <v>2.0820689990845769</v>
      </c>
      <c r="AF13" s="28">
        <f t="shared" si="9"/>
        <v>0.7865871985894054</v>
      </c>
      <c r="AG13" s="43"/>
      <c r="AH13" s="43"/>
    </row>
    <row r="14" spans="1:35" x14ac:dyDescent="0.55000000000000004">
      <c r="A14" t="s">
        <v>31</v>
      </c>
      <c r="C14">
        <v>1</v>
      </c>
      <c r="D14" t="s">
        <v>27</v>
      </c>
      <c r="E14" s="9" t="s">
        <v>15</v>
      </c>
      <c r="F14" t="s">
        <v>28</v>
      </c>
      <c r="G14" s="9" t="str">
        <f t="shared" si="0"/>
        <v>Early Poor</v>
      </c>
      <c r="H14" s="9" t="str">
        <f t="shared" si="1"/>
        <v>Early Intermediate</v>
      </c>
      <c r="I14" t="s">
        <v>29</v>
      </c>
      <c r="J14" t="s">
        <v>128</v>
      </c>
      <c r="K14" t="s">
        <v>378</v>
      </c>
      <c r="L14" t="s">
        <v>129</v>
      </c>
      <c r="M14" s="21"/>
      <c r="N14" s="29" t="s">
        <v>130</v>
      </c>
      <c r="O14" s="29" t="s">
        <v>131</v>
      </c>
      <c r="P14" s="29" t="s">
        <v>132</v>
      </c>
      <c r="Q14" s="29"/>
      <c r="R14" s="29" t="s">
        <v>133</v>
      </c>
      <c r="S14" s="29" t="s">
        <v>134</v>
      </c>
      <c r="V14" s="12">
        <v>8.5647607200000007</v>
      </c>
      <c r="W14" s="12">
        <v>85647.607200000013</v>
      </c>
      <c r="X14">
        <v>13760</v>
      </c>
      <c r="Y14">
        <v>732</v>
      </c>
      <c r="Z14" s="28">
        <f t="shared" si="2"/>
        <v>6.2243900581395355</v>
      </c>
      <c r="AA14" s="28">
        <f t="shared" si="3"/>
        <v>117.00492786885248</v>
      </c>
      <c r="AB14" s="28">
        <f t="shared" si="5"/>
        <v>4.1386184338994925</v>
      </c>
      <c r="AC14" s="28">
        <f t="shared" si="6"/>
        <v>2.8645110810583918</v>
      </c>
      <c r="AD14" s="28">
        <f t="shared" si="7"/>
        <v>0.79409680036815089</v>
      </c>
      <c r="AE14" s="28">
        <f t="shared" si="8"/>
        <v>2.0682041532092517</v>
      </c>
      <c r="AF14" s="28">
        <f t="shared" si="9"/>
        <v>0.79409680036815089</v>
      </c>
      <c r="AG14" s="43"/>
      <c r="AH14" s="43"/>
    </row>
    <row r="15" spans="1:35" x14ac:dyDescent="0.55000000000000004">
      <c r="A15" t="s">
        <v>31</v>
      </c>
      <c r="C15">
        <v>1</v>
      </c>
      <c r="D15" t="s">
        <v>27</v>
      </c>
      <c r="E15" s="9" t="s">
        <v>15</v>
      </c>
      <c r="F15" t="s">
        <v>28</v>
      </c>
      <c r="G15" s="9" t="str">
        <f t="shared" si="0"/>
        <v>Early Poor</v>
      </c>
      <c r="H15" s="9" t="str">
        <f t="shared" si="1"/>
        <v>Early Intermediate</v>
      </c>
      <c r="I15" t="s">
        <v>29</v>
      </c>
      <c r="J15" t="s">
        <v>128</v>
      </c>
      <c r="K15" t="s">
        <v>378</v>
      </c>
      <c r="L15" t="s">
        <v>129</v>
      </c>
      <c r="M15" s="21"/>
      <c r="N15" s="29" t="s">
        <v>130</v>
      </c>
      <c r="O15" s="29" t="s">
        <v>131</v>
      </c>
      <c r="P15" s="29" t="s">
        <v>132</v>
      </c>
      <c r="Q15" s="29"/>
      <c r="R15" s="29" t="s">
        <v>133</v>
      </c>
      <c r="S15" s="29" t="s">
        <v>134</v>
      </c>
      <c r="V15" s="12">
        <v>8.5647607200000007</v>
      </c>
      <c r="W15" s="12">
        <v>85647.607200000013</v>
      </c>
      <c r="X15">
        <v>13690</v>
      </c>
      <c r="Y15">
        <v>731</v>
      </c>
      <c r="Z15" s="28">
        <f t="shared" si="2"/>
        <v>6.2562167421475543</v>
      </c>
      <c r="AA15" s="28">
        <f t="shared" si="3"/>
        <v>117.16498932968538</v>
      </c>
      <c r="AB15" s="28">
        <f t="shared" si="5"/>
        <v>4.13640344813399</v>
      </c>
      <c r="AC15" s="28">
        <f t="shared" si="6"/>
        <v>2.8639173769578603</v>
      </c>
      <c r="AD15" s="28">
        <f t="shared" si="7"/>
        <v>0.7963117861336535</v>
      </c>
      <c r="AE15" s="28">
        <f t="shared" si="8"/>
        <v>2.0687978573097832</v>
      </c>
      <c r="AF15" s="28">
        <f t="shared" si="9"/>
        <v>0.7963117861336535</v>
      </c>
      <c r="AG15" s="43"/>
      <c r="AH15" s="43"/>
    </row>
    <row r="16" spans="1:35" x14ac:dyDescent="0.55000000000000004">
      <c r="A16" t="s">
        <v>31</v>
      </c>
      <c r="C16">
        <v>1</v>
      </c>
      <c r="D16" t="s">
        <v>27</v>
      </c>
      <c r="E16" s="9" t="s">
        <v>15</v>
      </c>
      <c r="F16" t="s">
        <v>28</v>
      </c>
      <c r="G16" s="9" t="str">
        <f t="shared" si="0"/>
        <v>Early Poor</v>
      </c>
      <c r="H16" s="9" t="str">
        <f t="shared" si="1"/>
        <v>Early Intermediate</v>
      </c>
      <c r="I16" t="s">
        <v>29</v>
      </c>
      <c r="J16" t="s">
        <v>128</v>
      </c>
      <c r="K16" t="s">
        <v>378</v>
      </c>
      <c r="L16" t="s">
        <v>129</v>
      </c>
      <c r="M16" s="21"/>
      <c r="N16" s="29" t="s">
        <v>130</v>
      </c>
      <c r="O16" s="29" t="s">
        <v>131</v>
      </c>
      <c r="P16" s="29" t="s">
        <v>132</v>
      </c>
      <c r="Q16" s="29"/>
      <c r="R16" s="29" t="s">
        <v>133</v>
      </c>
      <c r="S16" s="29" t="s">
        <v>134</v>
      </c>
      <c r="V16" s="12">
        <v>8.5647607200000007</v>
      </c>
      <c r="W16" s="12">
        <v>85647.607200000013</v>
      </c>
      <c r="X16" s="2">
        <v>13440</v>
      </c>
      <c r="Y16" s="2">
        <v>696</v>
      </c>
      <c r="Z16" s="28">
        <f t="shared" si="2"/>
        <v>6.3725898214285728</v>
      </c>
      <c r="AA16" s="28">
        <f t="shared" si="3"/>
        <v>123.05690689655174</v>
      </c>
      <c r="AB16" s="28">
        <f t="shared" si="5"/>
        <v>4.1283992687178062</v>
      </c>
      <c r="AC16" s="28">
        <f t="shared" si="6"/>
        <v>2.842609239610562</v>
      </c>
      <c r="AD16" s="28">
        <f t="shared" si="7"/>
        <v>0.80431596554983709</v>
      </c>
      <c r="AE16" s="28">
        <f t="shared" si="8"/>
        <v>2.0901059946570815</v>
      </c>
      <c r="AF16" s="28">
        <f t="shared" si="9"/>
        <v>0.80431596554983709</v>
      </c>
      <c r="AG16" s="43"/>
      <c r="AH16" s="43"/>
    </row>
    <row r="17" spans="1:34" s="28" customFormat="1" x14ac:dyDescent="0.55000000000000004">
      <c r="A17" s="28" t="s">
        <v>32</v>
      </c>
      <c r="B17" s="28" t="s">
        <v>137</v>
      </c>
      <c r="C17" s="28">
        <v>1</v>
      </c>
      <c r="D17" t="s">
        <v>27</v>
      </c>
      <c r="E17" s="9" t="s">
        <v>15</v>
      </c>
      <c r="F17" s="28" t="s">
        <v>28</v>
      </c>
      <c r="G17" s="9" t="str">
        <f t="shared" si="0"/>
        <v>Early Poor</v>
      </c>
      <c r="H17" s="9" t="str">
        <f t="shared" si="1"/>
        <v>Early Intermediate</v>
      </c>
      <c r="I17" s="28" t="s">
        <v>29</v>
      </c>
      <c r="J17" t="s">
        <v>128</v>
      </c>
      <c r="K17" t="s">
        <v>378</v>
      </c>
      <c r="L17" t="s">
        <v>129</v>
      </c>
      <c r="M17" s="30"/>
      <c r="N17" s="29" t="s">
        <v>130</v>
      </c>
      <c r="O17" s="29" t="s">
        <v>131</v>
      </c>
      <c r="P17" s="29" t="s">
        <v>132</v>
      </c>
      <c r="Q17" s="29"/>
      <c r="R17" s="29" t="s">
        <v>133</v>
      </c>
      <c r="S17" s="29" t="s">
        <v>134</v>
      </c>
      <c r="V17" s="12">
        <v>8.5506480000000007</v>
      </c>
      <c r="W17" s="12">
        <v>85506.48000000001</v>
      </c>
      <c r="X17">
        <v>15050</v>
      </c>
      <c r="Y17">
        <v>896</v>
      </c>
      <c r="Z17" s="28">
        <f t="shared" si="2"/>
        <v>5.6814936877076416</v>
      </c>
      <c r="AA17" s="28">
        <f t="shared" si="3"/>
        <v>95.431339285714301</v>
      </c>
      <c r="AB17" s="28">
        <f t="shared" si="5"/>
        <v>4.1775364999298619</v>
      </c>
      <c r="AC17" s="28">
        <f t="shared" si="6"/>
        <v>2.9523080096621253</v>
      </c>
      <c r="AD17" s="28">
        <f t="shared" si="7"/>
        <v>0.7544625285012776</v>
      </c>
      <c r="AE17" s="28">
        <f t="shared" si="8"/>
        <v>1.9796910187690147</v>
      </c>
      <c r="AF17" s="28">
        <f t="shared" si="9"/>
        <v>0.7544625285012776</v>
      </c>
      <c r="AG17" s="43"/>
      <c r="AH17" s="43"/>
    </row>
    <row r="18" spans="1:34" x14ac:dyDescent="0.55000000000000004">
      <c r="A18" t="s">
        <v>32</v>
      </c>
      <c r="C18">
        <v>1</v>
      </c>
      <c r="D18" t="s">
        <v>27</v>
      </c>
      <c r="E18" s="9" t="s">
        <v>15</v>
      </c>
      <c r="F18" t="s">
        <v>28</v>
      </c>
      <c r="G18" s="9" t="str">
        <f t="shared" si="0"/>
        <v>Early Poor</v>
      </c>
      <c r="H18" s="9" t="str">
        <f t="shared" si="1"/>
        <v>Early Intermediate</v>
      </c>
      <c r="I18" t="s">
        <v>33</v>
      </c>
      <c r="J18" t="s">
        <v>128</v>
      </c>
      <c r="K18" t="s">
        <v>378</v>
      </c>
      <c r="L18" t="s">
        <v>129</v>
      </c>
      <c r="M18" s="21"/>
      <c r="N18" s="29" t="s">
        <v>130</v>
      </c>
      <c r="O18" s="29" t="s">
        <v>131</v>
      </c>
      <c r="P18" s="29" t="s">
        <v>132</v>
      </c>
      <c r="Q18" s="29"/>
      <c r="R18" s="29" t="s">
        <v>133</v>
      </c>
      <c r="S18" s="29" t="s">
        <v>134</v>
      </c>
      <c r="V18" s="12">
        <v>8.5506480000000007</v>
      </c>
      <c r="W18" s="12">
        <v>85506.48000000001</v>
      </c>
      <c r="X18">
        <v>15100</v>
      </c>
      <c r="Y18">
        <v>1317</v>
      </c>
      <c r="Z18" s="28">
        <f t="shared" si="2"/>
        <v>5.6626807947019877</v>
      </c>
      <c r="AA18" s="28">
        <f t="shared" si="3"/>
        <v>64.925193621867891</v>
      </c>
      <c r="AB18" s="28">
        <f t="shared" si="5"/>
        <v>4.1789769472931697</v>
      </c>
      <c r="AC18" s="28">
        <f t="shared" si="6"/>
        <v>3.1195857749617839</v>
      </c>
      <c r="AD18" s="28">
        <f t="shared" si="7"/>
        <v>0.75302208113797031</v>
      </c>
      <c r="AE18" s="28">
        <f t="shared" si="8"/>
        <v>1.812413253469356</v>
      </c>
      <c r="AF18" s="28">
        <f t="shared" si="9"/>
        <v>0.75302208113797031</v>
      </c>
      <c r="AG18" s="43"/>
      <c r="AH18" s="43"/>
    </row>
    <row r="19" spans="1:34" x14ac:dyDescent="0.55000000000000004">
      <c r="A19" t="s">
        <v>32</v>
      </c>
      <c r="C19">
        <v>1</v>
      </c>
      <c r="D19" t="s">
        <v>27</v>
      </c>
      <c r="E19" s="9" t="s">
        <v>15</v>
      </c>
      <c r="F19" t="s">
        <v>28</v>
      </c>
      <c r="G19" s="9" t="str">
        <f t="shared" si="0"/>
        <v>Early Poor</v>
      </c>
      <c r="H19" s="9" t="str">
        <f t="shared" si="1"/>
        <v>Early Intermediate</v>
      </c>
      <c r="I19" t="s">
        <v>34</v>
      </c>
      <c r="J19" t="s">
        <v>128</v>
      </c>
      <c r="K19" t="s">
        <v>378</v>
      </c>
      <c r="L19" t="s">
        <v>129</v>
      </c>
      <c r="M19" s="21"/>
      <c r="N19" s="29" t="s">
        <v>130</v>
      </c>
      <c r="O19" s="29" t="s">
        <v>131</v>
      </c>
      <c r="P19" s="29" t="s">
        <v>132</v>
      </c>
      <c r="Q19" s="29"/>
      <c r="R19" s="29" t="s">
        <v>133</v>
      </c>
      <c r="S19" s="29" t="s">
        <v>134</v>
      </c>
      <c r="V19" s="12">
        <v>8.5506480000000007</v>
      </c>
      <c r="W19" s="12">
        <v>85506.48000000001</v>
      </c>
      <c r="X19">
        <v>14790</v>
      </c>
      <c r="Y19">
        <v>1505</v>
      </c>
      <c r="Z19" s="28">
        <f t="shared" si="2"/>
        <v>5.7813711967545647</v>
      </c>
      <c r="AA19" s="28">
        <f t="shared" si="3"/>
        <v>56.81493687707642</v>
      </c>
      <c r="AB19" s="28">
        <f t="shared" si="5"/>
        <v>4.1699681739968923</v>
      </c>
      <c r="AC19" s="28">
        <f t="shared" si="6"/>
        <v>3.1775364999298623</v>
      </c>
      <c r="AD19" s="28">
        <f t="shared" si="7"/>
        <v>0.76203085443424734</v>
      </c>
      <c r="AE19" s="28">
        <f t="shared" si="8"/>
        <v>1.7544625285012776</v>
      </c>
      <c r="AF19" s="28">
        <f t="shared" si="9"/>
        <v>0.76203085443424734</v>
      </c>
      <c r="AG19" s="43"/>
      <c r="AH19" s="43"/>
    </row>
    <row r="20" spans="1:34" x14ac:dyDescent="0.55000000000000004">
      <c r="A20" t="s">
        <v>32</v>
      </c>
      <c r="C20">
        <v>1</v>
      </c>
      <c r="D20" t="s">
        <v>27</v>
      </c>
      <c r="E20" s="9" t="s">
        <v>15</v>
      </c>
      <c r="F20" t="s">
        <v>28</v>
      </c>
      <c r="G20" s="9" t="str">
        <f t="shared" si="0"/>
        <v>Early Poor</v>
      </c>
      <c r="H20" s="9" t="str">
        <f t="shared" si="1"/>
        <v>Early Intermediate</v>
      </c>
      <c r="I20" t="s">
        <v>33</v>
      </c>
      <c r="J20" t="s">
        <v>128</v>
      </c>
      <c r="K20" t="s">
        <v>378</v>
      </c>
      <c r="L20" t="s">
        <v>129</v>
      </c>
      <c r="M20" s="21"/>
      <c r="N20" s="29" t="s">
        <v>130</v>
      </c>
      <c r="O20" s="29" t="s">
        <v>131</v>
      </c>
      <c r="P20" s="29" t="s">
        <v>132</v>
      </c>
      <c r="Q20" s="29"/>
      <c r="R20" s="29" t="s">
        <v>133</v>
      </c>
      <c r="S20" s="29" t="s">
        <v>134</v>
      </c>
      <c r="V20" s="12">
        <v>8.5506480000000007</v>
      </c>
      <c r="W20" s="12">
        <v>85506.48000000001</v>
      </c>
      <c r="X20">
        <v>16880</v>
      </c>
      <c r="Y20">
        <v>1182</v>
      </c>
      <c r="Z20" s="28">
        <f t="shared" si="2"/>
        <v>5.0655497630331761</v>
      </c>
      <c r="AA20" s="28">
        <f t="shared" si="3"/>
        <v>72.340507614213209</v>
      </c>
      <c r="AB20" s="28">
        <f t="shared" si="5"/>
        <v>4.2273724422896359</v>
      </c>
      <c r="AC20" s="28">
        <f t="shared" si="6"/>
        <v>3.0726174765452368</v>
      </c>
      <c r="AD20" s="28">
        <f t="shared" si="7"/>
        <v>0.70462658614150353</v>
      </c>
      <c r="AE20" s="28">
        <f t="shared" si="8"/>
        <v>1.8593815518859031</v>
      </c>
      <c r="AF20" s="28">
        <f t="shared" si="9"/>
        <v>0.70462658614150353</v>
      </c>
      <c r="AG20" s="43"/>
      <c r="AH20" s="43"/>
    </row>
    <row r="21" spans="1:34" x14ac:dyDescent="0.55000000000000004">
      <c r="A21" t="s">
        <v>32</v>
      </c>
      <c r="C21">
        <v>1</v>
      </c>
      <c r="D21" t="s">
        <v>27</v>
      </c>
      <c r="E21" s="9" t="s">
        <v>15</v>
      </c>
      <c r="F21" t="s">
        <v>28</v>
      </c>
      <c r="G21" s="9" t="str">
        <f t="shared" si="0"/>
        <v>Early Poor</v>
      </c>
      <c r="H21" s="9" t="str">
        <f t="shared" si="1"/>
        <v>Early Intermediate</v>
      </c>
      <c r="I21" t="s">
        <v>33</v>
      </c>
      <c r="J21" t="s">
        <v>128</v>
      </c>
      <c r="K21" t="s">
        <v>378</v>
      </c>
      <c r="L21" t="s">
        <v>129</v>
      </c>
      <c r="M21" s="21"/>
      <c r="N21" s="29" t="s">
        <v>130</v>
      </c>
      <c r="O21" s="29" t="s">
        <v>131</v>
      </c>
      <c r="P21" s="29" t="s">
        <v>132</v>
      </c>
      <c r="Q21" s="29"/>
      <c r="R21" s="29" t="s">
        <v>133</v>
      </c>
      <c r="S21" s="29" t="s">
        <v>134</v>
      </c>
      <c r="V21" s="12">
        <v>8.5506480000000007</v>
      </c>
      <c r="W21" s="12">
        <v>85506.48000000001</v>
      </c>
      <c r="X21" s="2">
        <v>15140</v>
      </c>
      <c r="Y21" s="2">
        <v>1050</v>
      </c>
      <c r="Z21" s="28">
        <f t="shared" si="2"/>
        <v>5.6477199471598425</v>
      </c>
      <c r="AA21" s="28">
        <f t="shared" si="3"/>
        <v>81.434742857142865</v>
      </c>
      <c r="AB21" s="28">
        <f t="shared" si="5"/>
        <v>4.1801258751640535</v>
      </c>
      <c r="AC21" s="28">
        <f t="shared" si="6"/>
        <v>3.0211892990699383</v>
      </c>
      <c r="AD21" s="28">
        <f t="shared" si="7"/>
        <v>0.75187315326708581</v>
      </c>
      <c r="AE21" s="28">
        <f t="shared" si="8"/>
        <v>1.9108097293612016</v>
      </c>
      <c r="AF21" s="28">
        <f t="shared" si="9"/>
        <v>0.75187315326708581</v>
      </c>
      <c r="AG21" s="43"/>
      <c r="AH21" s="43"/>
    </row>
    <row r="22" spans="1:34" s="28" customFormat="1" x14ac:dyDescent="0.55000000000000004">
      <c r="A22" s="28" t="s">
        <v>35</v>
      </c>
      <c r="B22" s="28" t="s">
        <v>138</v>
      </c>
      <c r="C22" s="28">
        <v>1</v>
      </c>
      <c r="D22" t="s">
        <v>27</v>
      </c>
      <c r="E22" s="9" t="s">
        <v>15</v>
      </c>
      <c r="F22" s="28" t="s">
        <v>28</v>
      </c>
      <c r="G22" s="9" t="str">
        <f t="shared" si="0"/>
        <v>Early Poor</v>
      </c>
      <c r="H22" s="9" t="str">
        <f t="shared" si="1"/>
        <v>Early Intermediate</v>
      </c>
      <c r="I22" s="28" t="s">
        <v>29</v>
      </c>
      <c r="J22" s="28" t="s">
        <v>128</v>
      </c>
      <c r="K22" s="28" t="s">
        <v>378</v>
      </c>
      <c r="L22" s="28" t="s">
        <v>139</v>
      </c>
      <c r="M22" s="30"/>
      <c r="N22" s="29" t="s">
        <v>140</v>
      </c>
      <c r="O22" s="29" t="s">
        <v>141</v>
      </c>
      <c r="P22" s="29" t="s">
        <v>132</v>
      </c>
      <c r="Q22" s="29"/>
      <c r="R22" s="29" t="s">
        <v>142</v>
      </c>
      <c r="S22" s="29" t="s">
        <v>142</v>
      </c>
      <c r="V22" s="12">
        <v>8.6776624800000004</v>
      </c>
      <c r="W22" s="12">
        <v>86776.624800000005</v>
      </c>
      <c r="X22">
        <v>14500</v>
      </c>
      <c r="Y22">
        <v>714</v>
      </c>
      <c r="Z22" s="28">
        <f t="shared" si="2"/>
        <v>5.9845948137931035</v>
      </c>
      <c r="AA22" s="28">
        <f t="shared" si="3"/>
        <v>121.53588907563027</v>
      </c>
      <c r="AB22" s="28">
        <f t="shared" si="5"/>
        <v>4.1613680022349753</v>
      </c>
      <c r="AC22" s="28">
        <f t="shared" si="6"/>
        <v>2.8536982117761744</v>
      </c>
      <c r="AD22" s="28">
        <f t="shared" si="7"/>
        <v>0.77703475188684357</v>
      </c>
      <c r="AE22" s="28">
        <f t="shared" si="8"/>
        <v>2.0847045423456443</v>
      </c>
      <c r="AF22" s="28">
        <f t="shared" si="9"/>
        <v>0.77703475188684357</v>
      </c>
      <c r="AG22" s="43"/>
      <c r="AH22" s="43"/>
    </row>
    <row r="23" spans="1:34" x14ac:dyDescent="0.55000000000000004">
      <c r="A23" t="s">
        <v>35</v>
      </c>
      <c r="B23" t="s">
        <v>143</v>
      </c>
      <c r="C23">
        <v>1</v>
      </c>
      <c r="D23" t="s">
        <v>27</v>
      </c>
      <c r="E23" s="9" t="s">
        <v>15</v>
      </c>
      <c r="F23" t="s">
        <v>28</v>
      </c>
      <c r="G23" s="9" t="str">
        <f t="shared" si="0"/>
        <v>Early Poor</v>
      </c>
      <c r="H23" s="9" t="str">
        <f t="shared" si="1"/>
        <v>Early Intermediate</v>
      </c>
      <c r="I23" t="s">
        <v>29</v>
      </c>
      <c r="J23" s="28" t="s">
        <v>128</v>
      </c>
      <c r="K23" s="28" t="s">
        <v>378</v>
      </c>
      <c r="L23" s="28" t="s">
        <v>139</v>
      </c>
      <c r="M23" s="21"/>
      <c r="N23" s="29" t="s">
        <v>140</v>
      </c>
      <c r="O23" s="29" t="s">
        <v>141</v>
      </c>
      <c r="P23" s="29" t="s">
        <v>132</v>
      </c>
      <c r="Q23" s="29"/>
      <c r="R23" s="29" t="s">
        <v>142</v>
      </c>
      <c r="S23" s="29" t="s">
        <v>142</v>
      </c>
      <c r="V23">
        <v>8.6510973599999996</v>
      </c>
      <c r="W23">
        <v>86510.973599999998</v>
      </c>
      <c r="X23">
        <v>14090</v>
      </c>
      <c r="Y23">
        <v>640.1</v>
      </c>
      <c r="Z23" s="28">
        <f t="shared" si="2"/>
        <v>6.1398845706174594</v>
      </c>
      <c r="AA23" s="28">
        <f t="shared" si="3"/>
        <v>135.15227870645211</v>
      </c>
      <c r="AB23" s="28">
        <f t="shared" si="5"/>
        <v>4.1489109931093564</v>
      </c>
      <c r="AC23" s="28">
        <f t="shared" si="6"/>
        <v>2.8062478271957905</v>
      </c>
      <c r="AD23" s="28">
        <f t="shared" si="7"/>
        <v>0.78816020651329999</v>
      </c>
      <c r="AE23" s="28">
        <f t="shared" si="8"/>
        <v>2.1308233724268661</v>
      </c>
      <c r="AF23" s="28">
        <f t="shared" si="9"/>
        <v>0.78816020651329999</v>
      </c>
      <c r="AG23" s="43"/>
      <c r="AH23" s="43"/>
    </row>
    <row r="24" spans="1:34" x14ac:dyDescent="0.55000000000000004">
      <c r="A24" t="s">
        <v>35</v>
      </c>
      <c r="B24" t="s">
        <v>144</v>
      </c>
      <c r="C24">
        <v>1</v>
      </c>
      <c r="D24" t="s">
        <v>27</v>
      </c>
      <c r="E24" s="9" t="s">
        <v>15</v>
      </c>
      <c r="F24" t="s">
        <v>28</v>
      </c>
      <c r="G24" s="9" t="str">
        <f t="shared" si="0"/>
        <v>Early Poor</v>
      </c>
      <c r="H24" s="9" t="str">
        <f t="shared" si="1"/>
        <v>Early Intermediate</v>
      </c>
      <c r="I24" t="s">
        <v>29</v>
      </c>
      <c r="J24" s="28" t="s">
        <v>128</v>
      </c>
      <c r="K24" s="28" t="s">
        <v>378</v>
      </c>
      <c r="L24" s="28" t="s">
        <v>139</v>
      </c>
      <c r="M24" s="21"/>
      <c r="N24" s="29" t="s">
        <v>140</v>
      </c>
      <c r="O24" s="29" t="s">
        <v>141</v>
      </c>
      <c r="P24" s="29" t="s">
        <v>132</v>
      </c>
      <c r="Q24" s="29"/>
      <c r="R24" s="29" t="s">
        <v>142</v>
      </c>
      <c r="S24" s="29" t="s">
        <v>142</v>
      </c>
      <c r="V24">
        <v>8.7382641599999999</v>
      </c>
      <c r="W24">
        <v>87382.641600000003</v>
      </c>
      <c r="X24">
        <v>13810</v>
      </c>
      <c r="Y24">
        <v>560.6</v>
      </c>
      <c r="Z24" s="28">
        <f t="shared" si="2"/>
        <v>6.3274903403330924</v>
      </c>
      <c r="AA24" s="28">
        <f t="shared" si="3"/>
        <v>155.8734241883696</v>
      </c>
      <c r="AB24" s="28">
        <f t="shared" si="5"/>
        <v>4.1401936785786315</v>
      </c>
      <c r="AC24" s="28">
        <f t="shared" si="6"/>
        <v>2.7486530934242674</v>
      </c>
      <c r="AD24" s="28">
        <f t="shared" si="7"/>
        <v>0.80123149082859491</v>
      </c>
      <c r="AE24" s="28">
        <f t="shared" si="8"/>
        <v>2.1927720759829588</v>
      </c>
      <c r="AF24" s="28">
        <f t="shared" si="9"/>
        <v>0.80123149082859491</v>
      </c>
      <c r="AG24" s="43"/>
      <c r="AH24" s="43"/>
    </row>
    <row r="25" spans="1:34" x14ac:dyDescent="0.55000000000000004">
      <c r="A25" t="s">
        <v>35</v>
      </c>
      <c r="B25" t="s">
        <v>145</v>
      </c>
      <c r="C25">
        <v>1</v>
      </c>
      <c r="D25" t="s">
        <v>27</v>
      </c>
      <c r="E25" s="9" t="s">
        <v>15</v>
      </c>
      <c r="F25" t="s">
        <v>28</v>
      </c>
      <c r="G25" s="9" t="str">
        <f t="shared" si="0"/>
        <v>Early Poor</v>
      </c>
      <c r="H25" s="9" t="str">
        <f t="shared" si="1"/>
        <v>Early Intermediate</v>
      </c>
      <c r="I25" t="s">
        <v>29</v>
      </c>
      <c r="J25" s="28" t="s">
        <v>128</v>
      </c>
      <c r="K25" s="28" t="s">
        <v>378</v>
      </c>
      <c r="L25" s="28" t="s">
        <v>139</v>
      </c>
      <c r="M25" s="21"/>
      <c r="N25" s="29" t="s">
        <v>140</v>
      </c>
      <c r="O25" s="29" t="s">
        <v>141</v>
      </c>
      <c r="P25" s="29" t="s">
        <v>132</v>
      </c>
      <c r="Q25" s="29"/>
      <c r="R25" s="29" t="s">
        <v>142</v>
      </c>
      <c r="S25" s="29" t="s">
        <v>142</v>
      </c>
      <c r="V25">
        <v>8.6585687999999994</v>
      </c>
      <c r="W25">
        <v>86585.687999999995</v>
      </c>
      <c r="X25">
        <v>13440</v>
      </c>
      <c r="Y25">
        <v>537.79999999999995</v>
      </c>
      <c r="Z25" s="28">
        <f t="shared" si="2"/>
        <v>6.4423874999999997</v>
      </c>
      <c r="AA25" s="28">
        <f t="shared" si="3"/>
        <v>160.99979174414281</v>
      </c>
      <c r="AB25" s="28">
        <f t="shared" si="5"/>
        <v>4.1283992687178062</v>
      </c>
      <c r="AC25" s="28">
        <f t="shared" si="6"/>
        <v>2.730620797887283</v>
      </c>
      <c r="AD25" s="28">
        <f t="shared" si="7"/>
        <v>0.80904684343469191</v>
      </c>
      <c r="AE25" s="28">
        <f t="shared" si="8"/>
        <v>2.2068253142652154</v>
      </c>
      <c r="AF25" s="28">
        <f t="shared" si="9"/>
        <v>0.80904684343469191</v>
      </c>
      <c r="AG25" s="43"/>
      <c r="AH25" s="43"/>
    </row>
    <row r="26" spans="1:34" x14ac:dyDescent="0.55000000000000004">
      <c r="A26" t="s">
        <v>35</v>
      </c>
      <c r="C26">
        <v>1</v>
      </c>
      <c r="D26" t="s">
        <v>27</v>
      </c>
      <c r="E26" s="9" t="s">
        <v>15</v>
      </c>
      <c r="F26" t="s">
        <v>28</v>
      </c>
      <c r="G26" s="9" t="str">
        <f t="shared" si="0"/>
        <v>Early Poor</v>
      </c>
      <c r="H26" s="9" t="str">
        <f t="shared" si="1"/>
        <v>Early Intermediate</v>
      </c>
      <c r="I26" t="s">
        <v>29</v>
      </c>
      <c r="J26" s="28" t="s">
        <v>128</v>
      </c>
      <c r="K26" s="28" t="s">
        <v>378</v>
      </c>
      <c r="L26" s="28" t="s">
        <v>139</v>
      </c>
      <c r="M26" s="21"/>
      <c r="N26" s="29" t="s">
        <v>140</v>
      </c>
      <c r="O26" s="29" t="s">
        <v>141</v>
      </c>
      <c r="P26" s="29" t="s">
        <v>132</v>
      </c>
      <c r="Q26" s="29"/>
      <c r="R26" s="29" t="s">
        <v>142</v>
      </c>
      <c r="S26" s="29" t="s">
        <v>142</v>
      </c>
      <c r="V26">
        <v>8.6585687999999994</v>
      </c>
      <c r="W26">
        <v>86585.687999999995</v>
      </c>
      <c r="X26" s="2">
        <v>12310</v>
      </c>
      <c r="Y26" s="2">
        <v>534.4</v>
      </c>
      <c r="Z26" s="28">
        <f t="shared" si="2"/>
        <v>7.0337683184402922</v>
      </c>
      <c r="AA26" s="28">
        <f t="shared" si="3"/>
        <v>162.02411676646707</v>
      </c>
      <c r="AB26" s="28">
        <f t="shared" si="5"/>
        <v>4.0902580529313166</v>
      </c>
      <c r="AC26" s="28">
        <f t="shared" si="6"/>
        <v>2.7278664494674891</v>
      </c>
      <c r="AD26" s="28">
        <f t="shared" si="7"/>
        <v>0.84718805922118201</v>
      </c>
      <c r="AE26" s="28">
        <f t="shared" si="8"/>
        <v>2.2095796626850093</v>
      </c>
      <c r="AF26" s="28">
        <f t="shared" si="9"/>
        <v>0.84718805922118201</v>
      </c>
      <c r="AG26" s="43"/>
      <c r="AH26" s="43"/>
    </row>
    <row r="27" spans="1:34" s="28" customFormat="1" x14ac:dyDescent="0.55000000000000004">
      <c r="A27" s="28" t="s">
        <v>36</v>
      </c>
      <c r="C27" s="28">
        <v>1</v>
      </c>
      <c r="D27" t="s">
        <v>27</v>
      </c>
      <c r="E27" s="9" t="s">
        <v>15</v>
      </c>
      <c r="F27" s="28" t="s">
        <v>28</v>
      </c>
      <c r="G27" s="9" t="str">
        <f t="shared" si="0"/>
        <v>Early Poor</v>
      </c>
      <c r="H27" s="9" t="str">
        <f t="shared" si="1"/>
        <v>Early Intermediate</v>
      </c>
      <c r="I27" s="28" t="s">
        <v>29</v>
      </c>
      <c r="J27" s="28" t="s">
        <v>128</v>
      </c>
      <c r="K27" s="28" t="s">
        <v>378</v>
      </c>
      <c r="L27" s="28" t="s">
        <v>139</v>
      </c>
      <c r="M27" s="30"/>
      <c r="N27" s="29" t="s">
        <v>140</v>
      </c>
      <c r="O27" s="29" t="s">
        <v>141</v>
      </c>
      <c r="P27" s="29" t="s">
        <v>132</v>
      </c>
      <c r="Q27" s="29"/>
      <c r="R27" s="29" t="s">
        <v>142</v>
      </c>
      <c r="S27" s="29" t="s">
        <v>142</v>
      </c>
      <c r="V27">
        <v>8.6004576000000004</v>
      </c>
      <c r="W27">
        <v>86004.576000000001</v>
      </c>
      <c r="X27">
        <v>14470</v>
      </c>
      <c r="Y27">
        <v>701</v>
      </c>
      <c r="Z27" s="28">
        <f t="shared" si="2"/>
        <v>5.9436472702142362</v>
      </c>
      <c r="AA27" s="28">
        <f t="shared" si="3"/>
        <v>122.68841084165479</v>
      </c>
      <c r="AB27" s="28">
        <f t="shared" si="5"/>
        <v>4.1604685311190375</v>
      </c>
      <c r="AC27" s="28">
        <f t="shared" si="6"/>
        <v>2.8457180179666586</v>
      </c>
      <c r="AD27" s="28">
        <f t="shared" si="7"/>
        <v>0.77405302801614417</v>
      </c>
      <c r="AE27" s="28">
        <f t="shared" si="8"/>
        <v>2.0888035411685228</v>
      </c>
      <c r="AF27" s="28">
        <f t="shared" si="9"/>
        <v>0.77405302801614417</v>
      </c>
      <c r="AG27" s="43"/>
      <c r="AH27" s="43"/>
    </row>
    <row r="28" spans="1:34" x14ac:dyDescent="0.55000000000000004">
      <c r="A28" t="s">
        <v>36</v>
      </c>
      <c r="B28" t="s">
        <v>146</v>
      </c>
      <c r="C28">
        <v>1</v>
      </c>
      <c r="D28" t="s">
        <v>27</v>
      </c>
      <c r="E28" s="9" t="s">
        <v>15</v>
      </c>
      <c r="F28" t="s">
        <v>28</v>
      </c>
      <c r="G28" s="9" t="str">
        <f t="shared" si="0"/>
        <v>Early Poor</v>
      </c>
      <c r="H28" s="9" t="str">
        <f t="shared" si="1"/>
        <v>Early Intermediate</v>
      </c>
      <c r="I28" t="s">
        <v>29</v>
      </c>
      <c r="J28" s="28" t="s">
        <v>128</v>
      </c>
      <c r="K28" s="28" t="s">
        <v>378</v>
      </c>
      <c r="L28" s="28" t="s">
        <v>139</v>
      </c>
      <c r="M28" s="21"/>
      <c r="N28" s="29" t="s">
        <v>140</v>
      </c>
      <c r="O28" s="29" t="s">
        <v>141</v>
      </c>
      <c r="P28" s="29" t="s">
        <v>132</v>
      </c>
      <c r="Q28" s="29"/>
      <c r="R28" s="29" t="s">
        <v>142</v>
      </c>
      <c r="S28" s="29" t="s">
        <v>142</v>
      </c>
      <c r="V28">
        <v>8.6004576000000004</v>
      </c>
      <c r="W28">
        <v>86004.576000000001</v>
      </c>
      <c r="X28">
        <v>14490</v>
      </c>
      <c r="Y28">
        <v>723</v>
      </c>
      <c r="Z28" s="28">
        <f t="shared" si="2"/>
        <v>5.9354434782608694</v>
      </c>
      <c r="AA28" s="28">
        <f t="shared" si="3"/>
        <v>118.95515352697096</v>
      </c>
      <c r="AB28" s="28">
        <f t="shared" si="5"/>
        <v>4.1610683854711743</v>
      </c>
      <c r="AC28" s="28">
        <f t="shared" si="6"/>
        <v>2.859138297294531</v>
      </c>
      <c r="AD28" s="28">
        <f t="shared" si="7"/>
        <v>0.77345317366400712</v>
      </c>
      <c r="AE28" s="28">
        <f t="shared" si="8"/>
        <v>2.0753832618406509</v>
      </c>
      <c r="AF28" s="28">
        <f t="shared" si="9"/>
        <v>0.77345317366400712</v>
      </c>
      <c r="AG28" s="43"/>
      <c r="AH28" s="43"/>
    </row>
    <row r="29" spans="1:34" x14ac:dyDescent="0.55000000000000004">
      <c r="A29" t="s">
        <v>36</v>
      </c>
      <c r="B29" t="s">
        <v>147</v>
      </c>
      <c r="C29">
        <v>1</v>
      </c>
      <c r="D29" t="s">
        <v>27</v>
      </c>
      <c r="E29" s="9" t="s">
        <v>15</v>
      </c>
      <c r="F29" t="s">
        <v>28</v>
      </c>
      <c r="G29" s="9" t="str">
        <f t="shared" si="0"/>
        <v>Early Poor</v>
      </c>
      <c r="H29" s="9" t="str">
        <f t="shared" si="1"/>
        <v>Early Intermediate</v>
      </c>
      <c r="I29" t="s">
        <v>29</v>
      </c>
      <c r="J29" s="28" t="s">
        <v>128</v>
      </c>
      <c r="K29" s="28" t="s">
        <v>378</v>
      </c>
      <c r="L29" s="28" t="s">
        <v>139</v>
      </c>
      <c r="M29" s="21"/>
      <c r="N29" s="29" t="s">
        <v>140</v>
      </c>
      <c r="O29" s="29" t="s">
        <v>141</v>
      </c>
      <c r="P29" s="29" t="s">
        <v>132</v>
      </c>
      <c r="Q29" s="29"/>
      <c r="R29" s="29" t="s">
        <v>142</v>
      </c>
      <c r="S29" s="29" t="s">
        <v>142</v>
      </c>
      <c r="V29">
        <v>8.5855147200000008</v>
      </c>
      <c r="W29">
        <v>85855.147200000007</v>
      </c>
      <c r="X29">
        <v>14950</v>
      </c>
      <c r="Y29">
        <v>750</v>
      </c>
      <c r="Z29" s="28">
        <f t="shared" si="2"/>
        <v>5.7428192107023417</v>
      </c>
      <c r="AA29" s="28">
        <f t="shared" si="3"/>
        <v>114.47352960000001</v>
      </c>
      <c r="AB29" s="28">
        <f t="shared" si="5"/>
        <v>4.1746411926604488</v>
      </c>
      <c r="AC29" s="28">
        <f t="shared" si="6"/>
        <v>2.8750612633917001</v>
      </c>
      <c r="AD29" s="28">
        <f t="shared" si="7"/>
        <v>0.75912514450156998</v>
      </c>
      <c r="AE29" s="28">
        <f t="shared" si="8"/>
        <v>2.0587050737703185</v>
      </c>
      <c r="AF29" s="28">
        <f t="shared" si="9"/>
        <v>0.75912514450156998</v>
      </c>
      <c r="AG29" s="43"/>
      <c r="AH29" s="43"/>
    </row>
    <row r="30" spans="1:34" x14ac:dyDescent="0.55000000000000004">
      <c r="A30" t="s">
        <v>36</v>
      </c>
      <c r="B30" t="s">
        <v>148</v>
      </c>
      <c r="C30">
        <v>1</v>
      </c>
      <c r="D30" t="s">
        <v>27</v>
      </c>
      <c r="E30" s="9" t="s">
        <v>15</v>
      </c>
      <c r="F30" t="s">
        <v>28</v>
      </c>
      <c r="G30" s="9" t="str">
        <f t="shared" si="0"/>
        <v>Early Poor</v>
      </c>
      <c r="H30" s="9" t="str">
        <f t="shared" si="1"/>
        <v>Early Intermediate</v>
      </c>
      <c r="I30" t="s">
        <v>29</v>
      </c>
      <c r="J30" s="28" t="s">
        <v>128</v>
      </c>
      <c r="K30" s="28" t="s">
        <v>378</v>
      </c>
      <c r="L30" s="28" t="s">
        <v>139</v>
      </c>
      <c r="M30" s="21"/>
      <c r="N30" s="29" t="s">
        <v>140</v>
      </c>
      <c r="O30" s="29" t="s">
        <v>141</v>
      </c>
      <c r="P30" s="29" t="s">
        <v>132</v>
      </c>
      <c r="Q30" s="29"/>
      <c r="R30" s="29" t="s">
        <v>142</v>
      </c>
      <c r="S30" s="29" t="s">
        <v>142</v>
      </c>
      <c r="V30">
        <v>8.8345627199999992</v>
      </c>
      <c r="W30">
        <v>88345.627199999988</v>
      </c>
      <c r="X30">
        <v>14790</v>
      </c>
      <c r="Y30">
        <v>700</v>
      </c>
      <c r="Z30" s="28">
        <f t="shared" si="2"/>
        <v>5.9733351724137922</v>
      </c>
      <c r="AA30" s="28">
        <f t="shared" si="3"/>
        <v>126.20803885714284</v>
      </c>
      <c r="AB30" s="28">
        <f t="shared" si="5"/>
        <v>4.1699681739968923</v>
      </c>
      <c r="AC30" s="28">
        <f t="shared" si="6"/>
        <v>2.8450980400142569</v>
      </c>
      <c r="AD30" s="28">
        <f t="shared" si="7"/>
        <v>0.77621688431777858</v>
      </c>
      <c r="AE30" s="28">
        <f t="shared" si="8"/>
        <v>2.1010870183004142</v>
      </c>
      <c r="AF30" s="28">
        <f t="shared" si="9"/>
        <v>0.77621688431777858</v>
      </c>
      <c r="AG30" s="43"/>
      <c r="AH30" s="43"/>
    </row>
    <row r="31" spans="1:34" x14ac:dyDescent="0.55000000000000004">
      <c r="A31" t="s">
        <v>36</v>
      </c>
      <c r="B31" t="s">
        <v>149</v>
      </c>
      <c r="C31">
        <v>1</v>
      </c>
      <c r="D31" t="s">
        <v>27</v>
      </c>
      <c r="E31" s="9" t="s">
        <v>15</v>
      </c>
      <c r="F31" t="s">
        <v>28</v>
      </c>
      <c r="G31" s="9" t="str">
        <f t="shared" si="0"/>
        <v>Early Poor</v>
      </c>
      <c r="H31" s="9" t="str">
        <f t="shared" si="1"/>
        <v>Early Intermediate</v>
      </c>
      <c r="I31" t="s">
        <v>29</v>
      </c>
      <c r="J31" s="28" t="s">
        <v>128</v>
      </c>
      <c r="K31" s="28" t="s">
        <v>378</v>
      </c>
      <c r="L31" s="28" t="s">
        <v>139</v>
      </c>
      <c r="M31" s="21"/>
      <c r="N31" s="29" t="s">
        <v>140</v>
      </c>
      <c r="O31" s="29" t="s">
        <v>141</v>
      </c>
      <c r="P31" s="29" t="s">
        <v>132</v>
      </c>
      <c r="Q31" s="29"/>
      <c r="R31" s="29" t="s">
        <v>142</v>
      </c>
      <c r="S31" s="29" t="s">
        <v>142</v>
      </c>
      <c r="V31">
        <v>8.8395436800000002</v>
      </c>
      <c r="W31">
        <v>88395.436799999996</v>
      </c>
      <c r="X31" s="2">
        <v>14800</v>
      </c>
      <c r="Y31" s="2">
        <v>691</v>
      </c>
      <c r="Z31" s="28">
        <f t="shared" si="2"/>
        <v>5.9726646486486485</v>
      </c>
      <c r="AA31" s="28">
        <f t="shared" si="3"/>
        <v>127.92393169319826</v>
      </c>
      <c r="AB31" s="28">
        <f t="shared" si="5"/>
        <v>4.1702617153949575</v>
      </c>
      <c r="AC31" s="28">
        <f t="shared" si="6"/>
        <v>2.8394780473741985</v>
      </c>
      <c r="AD31" s="28">
        <f t="shared" si="7"/>
        <v>0.77616813079762881</v>
      </c>
      <c r="AE31" s="28">
        <f t="shared" si="8"/>
        <v>2.1069517988183879</v>
      </c>
      <c r="AF31" s="28">
        <f t="shared" si="9"/>
        <v>0.77616813079762881</v>
      </c>
      <c r="AG31" s="43"/>
      <c r="AH31" s="43"/>
    </row>
    <row r="32" spans="1:34" s="28" customFormat="1" x14ac:dyDescent="0.55000000000000004">
      <c r="A32" s="28" t="s">
        <v>37</v>
      </c>
      <c r="B32" s="28" t="s">
        <v>150</v>
      </c>
      <c r="C32" s="28">
        <v>1</v>
      </c>
      <c r="D32" t="s">
        <v>27</v>
      </c>
      <c r="E32" s="9" t="s">
        <v>15</v>
      </c>
      <c r="F32" t="s">
        <v>28</v>
      </c>
      <c r="G32" s="9" t="str">
        <f t="shared" si="0"/>
        <v>Early Poor</v>
      </c>
      <c r="H32" s="9" t="str">
        <f t="shared" si="1"/>
        <v>Early Intermediate</v>
      </c>
      <c r="I32" s="28" t="s">
        <v>29</v>
      </c>
      <c r="J32" s="28" t="s">
        <v>128</v>
      </c>
      <c r="K32" s="28" t="s">
        <v>379</v>
      </c>
      <c r="L32" s="28" t="s">
        <v>129</v>
      </c>
      <c r="M32" s="30"/>
      <c r="N32" s="29" t="s">
        <v>130</v>
      </c>
      <c r="O32" s="29" t="s">
        <v>142</v>
      </c>
      <c r="P32" s="29" t="s">
        <v>132</v>
      </c>
      <c r="Q32" s="29"/>
      <c r="R32" s="29" t="s">
        <v>142</v>
      </c>
      <c r="S32" s="29" t="s">
        <v>151</v>
      </c>
      <c r="V32" s="12">
        <v>8.5149511199999992</v>
      </c>
      <c r="W32" s="12">
        <v>85149.511199999994</v>
      </c>
      <c r="X32">
        <v>10590</v>
      </c>
      <c r="Y32">
        <v>641</v>
      </c>
      <c r="Z32" s="28">
        <f t="shared" si="2"/>
        <v>8.0405581869688376</v>
      </c>
      <c r="AA32" s="28">
        <f t="shared" si="3"/>
        <v>132.83855101404055</v>
      </c>
      <c r="AB32" s="28">
        <f t="shared" si="5"/>
        <v>4.024895960107485</v>
      </c>
      <c r="AC32" s="28">
        <f t="shared" si="6"/>
        <v>2.8068580295188172</v>
      </c>
      <c r="AD32" s="28">
        <f t="shared" si="7"/>
        <v>0.90528619913473951</v>
      </c>
      <c r="AE32" s="28">
        <f t="shared" si="8"/>
        <v>2.1233241297234069</v>
      </c>
      <c r="AF32" s="28">
        <f t="shared" si="9"/>
        <v>0.90528619913473951</v>
      </c>
      <c r="AG32" s="43"/>
      <c r="AH32" s="43"/>
    </row>
    <row r="33" spans="1:34" x14ac:dyDescent="0.55000000000000004">
      <c r="A33" t="s">
        <v>37</v>
      </c>
      <c r="C33">
        <v>1</v>
      </c>
      <c r="D33" t="s">
        <v>27</v>
      </c>
      <c r="E33" s="9" t="s">
        <v>15</v>
      </c>
      <c r="F33" t="s">
        <v>28</v>
      </c>
      <c r="G33" s="9" t="str">
        <f t="shared" si="0"/>
        <v>Early Poor</v>
      </c>
      <c r="H33" s="9" t="str">
        <f t="shared" si="1"/>
        <v>Early Intermediate</v>
      </c>
      <c r="I33" t="s">
        <v>29</v>
      </c>
      <c r="J33" s="28" t="s">
        <v>128</v>
      </c>
      <c r="K33" s="28" t="s">
        <v>379</v>
      </c>
      <c r="L33" s="28" t="s">
        <v>129</v>
      </c>
      <c r="M33" s="21"/>
      <c r="N33" s="29" t="s">
        <v>130</v>
      </c>
      <c r="O33" s="29" t="s">
        <v>142</v>
      </c>
      <c r="P33" s="29" t="s">
        <v>132</v>
      </c>
      <c r="Q33" s="29"/>
      <c r="R33" s="29" t="s">
        <v>142</v>
      </c>
      <c r="S33" s="29" t="s">
        <v>151</v>
      </c>
      <c r="V33" s="12">
        <v>8.5149511199999992</v>
      </c>
      <c r="W33" s="12">
        <v>85149.511199999994</v>
      </c>
      <c r="X33">
        <v>10680</v>
      </c>
      <c r="Y33">
        <v>686</v>
      </c>
      <c r="Z33" s="28">
        <f t="shared" si="2"/>
        <v>7.9728006741573028</v>
      </c>
      <c r="AA33" s="28">
        <f t="shared" si="3"/>
        <v>124.12465189504373</v>
      </c>
      <c r="AB33" s="28">
        <f t="shared" si="5"/>
        <v>4.0285712526925375</v>
      </c>
      <c r="AC33" s="28">
        <f t="shared" si="6"/>
        <v>2.8363241157067516</v>
      </c>
      <c r="AD33" s="28">
        <f t="shared" si="7"/>
        <v>0.9016109065496869</v>
      </c>
      <c r="AE33" s="28">
        <f t="shared" si="8"/>
        <v>2.093858043535473</v>
      </c>
      <c r="AF33" s="28">
        <f t="shared" si="9"/>
        <v>0.9016109065496869</v>
      </c>
      <c r="AG33" s="43"/>
      <c r="AH33" s="43"/>
    </row>
    <row r="34" spans="1:34" x14ac:dyDescent="0.55000000000000004">
      <c r="A34" t="s">
        <v>37</v>
      </c>
      <c r="C34">
        <v>1</v>
      </c>
      <c r="D34" t="s">
        <v>27</v>
      </c>
      <c r="E34" s="9" t="s">
        <v>15</v>
      </c>
      <c r="F34" t="s">
        <v>28</v>
      </c>
      <c r="G34" s="9" t="str">
        <f t="shared" si="0"/>
        <v>Early Poor</v>
      </c>
      <c r="H34" s="9" t="str">
        <f t="shared" si="1"/>
        <v>Early Intermediate</v>
      </c>
      <c r="I34" t="s">
        <v>29</v>
      </c>
      <c r="J34" s="28" t="s">
        <v>128</v>
      </c>
      <c r="K34" s="28" t="s">
        <v>379</v>
      </c>
      <c r="L34" s="28" t="s">
        <v>129</v>
      </c>
      <c r="M34" s="21"/>
      <c r="N34" s="29" t="s">
        <v>130</v>
      </c>
      <c r="O34" s="29" t="s">
        <v>142</v>
      </c>
      <c r="P34" s="29" t="s">
        <v>132</v>
      </c>
      <c r="Q34" s="29"/>
      <c r="R34" s="29" t="s">
        <v>142</v>
      </c>
      <c r="S34" s="29" t="s">
        <v>151</v>
      </c>
      <c r="V34" s="12">
        <v>8.5149511199999992</v>
      </c>
      <c r="W34" s="12">
        <v>85149.511199999994</v>
      </c>
      <c r="X34">
        <v>10730</v>
      </c>
      <c r="Y34">
        <v>659.4</v>
      </c>
      <c r="Z34" s="28">
        <f t="shared" si="2"/>
        <v>7.9356487604846215</v>
      </c>
      <c r="AA34" s="28">
        <f t="shared" si="3"/>
        <v>129.13180345768879</v>
      </c>
      <c r="AB34" s="28">
        <f t="shared" si="5"/>
        <v>4.0305997219659515</v>
      </c>
      <c r="AC34" s="28">
        <f t="shared" si="6"/>
        <v>2.8191489428071344</v>
      </c>
      <c r="AD34" s="28">
        <f t="shared" si="7"/>
        <v>0.89958243727627341</v>
      </c>
      <c r="AE34" s="28">
        <f t="shared" si="8"/>
        <v>2.1110332164350902</v>
      </c>
      <c r="AF34" s="28">
        <f t="shared" si="9"/>
        <v>0.89958243727627341</v>
      </c>
      <c r="AG34" s="43"/>
      <c r="AH34" s="43"/>
    </row>
    <row r="35" spans="1:34" x14ac:dyDescent="0.55000000000000004">
      <c r="A35" t="s">
        <v>37</v>
      </c>
      <c r="C35">
        <v>1</v>
      </c>
      <c r="D35" t="s">
        <v>27</v>
      </c>
      <c r="E35" s="9" t="s">
        <v>15</v>
      </c>
      <c r="F35" t="s">
        <v>28</v>
      </c>
      <c r="G35" s="9" t="str">
        <f t="shared" si="0"/>
        <v>Early Poor</v>
      </c>
      <c r="H35" s="9" t="str">
        <f t="shared" si="1"/>
        <v>Early Intermediate</v>
      </c>
      <c r="I35" t="s">
        <v>29</v>
      </c>
      <c r="J35" s="28" t="s">
        <v>128</v>
      </c>
      <c r="K35" s="28" t="s">
        <v>379</v>
      </c>
      <c r="L35" s="28" t="s">
        <v>129</v>
      </c>
      <c r="M35" s="21"/>
      <c r="N35" s="29" t="s">
        <v>130</v>
      </c>
      <c r="O35" s="29" t="s">
        <v>142</v>
      </c>
      <c r="P35" s="29" t="s">
        <v>132</v>
      </c>
      <c r="Q35" s="29"/>
      <c r="R35" s="29" t="s">
        <v>142</v>
      </c>
      <c r="S35" s="29" t="s">
        <v>151</v>
      </c>
      <c r="V35" s="12">
        <v>8.5149511199999992</v>
      </c>
      <c r="W35" s="12">
        <v>85149.511199999994</v>
      </c>
      <c r="X35">
        <v>10710</v>
      </c>
      <c r="Y35">
        <v>650</v>
      </c>
      <c r="Z35" s="28">
        <f t="shared" si="2"/>
        <v>7.9504678991596629</v>
      </c>
      <c r="AA35" s="28">
        <f t="shared" si="3"/>
        <v>130.99924799999999</v>
      </c>
      <c r="AB35" s="28">
        <f t="shared" si="5"/>
        <v>4.0297894708318553</v>
      </c>
      <c r="AC35" s="28">
        <f t="shared" si="6"/>
        <v>2.8129133566428557</v>
      </c>
      <c r="AD35" s="28">
        <f t="shared" si="7"/>
        <v>0.9003926884103689</v>
      </c>
      <c r="AE35" s="28">
        <f t="shared" si="8"/>
        <v>2.1172688025993689</v>
      </c>
      <c r="AF35" s="28">
        <f t="shared" si="9"/>
        <v>0.9003926884103689</v>
      </c>
      <c r="AG35" s="43"/>
      <c r="AH35" s="43"/>
    </row>
    <row r="36" spans="1:34" x14ac:dyDescent="0.55000000000000004">
      <c r="A36" t="s">
        <v>37</v>
      </c>
      <c r="C36">
        <v>1</v>
      </c>
      <c r="D36" t="s">
        <v>27</v>
      </c>
      <c r="E36" s="9" t="s">
        <v>15</v>
      </c>
      <c r="F36" t="s">
        <v>28</v>
      </c>
      <c r="G36" s="9" t="str">
        <f t="shared" si="0"/>
        <v>Early Poor</v>
      </c>
      <c r="H36" s="9" t="str">
        <f t="shared" si="1"/>
        <v>Early Intermediate</v>
      </c>
      <c r="I36" t="s">
        <v>29</v>
      </c>
      <c r="J36" s="28" t="s">
        <v>128</v>
      </c>
      <c r="K36" s="28" t="s">
        <v>379</v>
      </c>
      <c r="L36" s="28" t="s">
        <v>129</v>
      </c>
      <c r="M36" s="21"/>
      <c r="N36" s="29" t="s">
        <v>130</v>
      </c>
      <c r="O36" s="29" t="s">
        <v>142</v>
      </c>
      <c r="P36" s="29" t="s">
        <v>132</v>
      </c>
      <c r="Q36" s="29"/>
      <c r="R36" s="29" t="s">
        <v>142</v>
      </c>
      <c r="S36" s="29" t="s">
        <v>151</v>
      </c>
      <c r="V36" s="12">
        <v>8.5149511199999992</v>
      </c>
      <c r="W36" s="12">
        <v>85149.511199999994</v>
      </c>
      <c r="X36" s="2">
        <v>10780</v>
      </c>
      <c r="Y36" s="2">
        <v>640.4</v>
      </c>
      <c r="Z36" s="28">
        <f t="shared" si="2"/>
        <v>7.8988414842300552</v>
      </c>
      <c r="AA36" s="28">
        <f t="shared" si="3"/>
        <v>132.96300936914429</v>
      </c>
      <c r="AB36" s="28">
        <f t="shared" si="5"/>
        <v>4.0326187608507196</v>
      </c>
      <c r="AC36" s="28">
        <f t="shared" si="6"/>
        <v>2.8064513232472623</v>
      </c>
      <c r="AD36" s="28">
        <f t="shared" si="7"/>
        <v>0.89756339839150467</v>
      </c>
      <c r="AE36" s="28">
        <f t="shared" si="8"/>
        <v>2.1237308359949623</v>
      </c>
      <c r="AF36" s="28">
        <f t="shared" si="9"/>
        <v>0.89756339839150467</v>
      </c>
      <c r="AG36" s="43"/>
      <c r="AH36" s="43"/>
    </row>
    <row r="37" spans="1:34" s="28" customFormat="1" x14ac:dyDescent="0.55000000000000004">
      <c r="A37" s="28" t="s">
        <v>38</v>
      </c>
      <c r="B37" s="28" t="s">
        <v>152</v>
      </c>
      <c r="C37" s="28">
        <v>1</v>
      </c>
      <c r="D37" t="s">
        <v>27</v>
      </c>
      <c r="E37" s="9" t="s">
        <v>15</v>
      </c>
      <c r="F37" t="s">
        <v>28</v>
      </c>
      <c r="G37" s="9" t="str">
        <f t="shared" si="0"/>
        <v>Early Poor</v>
      </c>
      <c r="H37" s="9" t="str">
        <f t="shared" si="1"/>
        <v>Early Intermediate</v>
      </c>
      <c r="I37" s="28" t="s">
        <v>29</v>
      </c>
      <c r="J37" s="28" t="s">
        <v>128</v>
      </c>
      <c r="K37" s="28" t="s">
        <v>379</v>
      </c>
      <c r="L37" s="28" t="s">
        <v>129</v>
      </c>
      <c r="M37" s="30"/>
      <c r="N37" s="29" t="s">
        <v>130</v>
      </c>
      <c r="O37" s="29" t="s">
        <v>142</v>
      </c>
      <c r="P37" s="29" t="s">
        <v>132</v>
      </c>
      <c r="Q37" s="29"/>
      <c r="R37" s="29" t="s">
        <v>142</v>
      </c>
      <c r="S37" s="29" t="s">
        <v>151</v>
      </c>
      <c r="V37" s="12">
        <v>8.6585687999999994</v>
      </c>
      <c r="W37" s="12">
        <v>86585.687999999995</v>
      </c>
      <c r="X37">
        <v>9930</v>
      </c>
      <c r="Y37">
        <v>383.3</v>
      </c>
      <c r="Z37" s="28">
        <f t="shared" si="2"/>
        <v>8.7196060422960713</v>
      </c>
      <c r="AA37" s="28">
        <f t="shared" si="3"/>
        <v>225.89535090007826</v>
      </c>
      <c r="AB37" s="28">
        <f t="shared" si="5"/>
        <v>3.996949248495381</v>
      </c>
      <c r="AC37" s="28">
        <f t="shared" si="6"/>
        <v>2.5835388192543522</v>
      </c>
      <c r="AD37" s="28">
        <f t="shared" si="7"/>
        <v>0.94049686365711715</v>
      </c>
      <c r="AE37" s="28">
        <f t="shared" si="8"/>
        <v>2.3539072928981462</v>
      </c>
      <c r="AF37" s="28">
        <f t="shared" si="9"/>
        <v>0.94049686365711715</v>
      </c>
      <c r="AG37" s="43"/>
      <c r="AH37" s="43"/>
    </row>
    <row r="38" spans="1:34" x14ac:dyDescent="0.55000000000000004">
      <c r="A38" t="s">
        <v>38</v>
      </c>
      <c r="C38">
        <v>1</v>
      </c>
      <c r="D38" t="s">
        <v>27</v>
      </c>
      <c r="E38" s="9" t="s">
        <v>15</v>
      </c>
      <c r="F38" t="s">
        <v>28</v>
      </c>
      <c r="G38" s="9" t="str">
        <f t="shared" si="0"/>
        <v>Early Poor</v>
      </c>
      <c r="H38" s="9" t="str">
        <f t="shared" si="1"/>
        <v>Early Intermediate</v>
      </c>
      <c r="I38" t="s">
        <v>29</v>
      </c>
      <c r="J38" s="28" t="s">
        <v>128</v>
      </c>
      <c r="K38" s="28" t="s">
        <v>379</v>
      </c>
      <c r="L38" s="28" t="s">
        <v>129</v>
      </c>
      <c r="M38" s="21"/>
      <c r="N38" s="29" t="s">
        <v>130</v>
      </c>
      <c r="O38" s="29" t="s">
        <v>142</v>
      </c>
      <c r="P38" s="29" t="s">
        <v>132</v>
      </c>
      <c r="Q38" s="29"/>
      <c r="R38" s="29" t="s">
        <v>142</v>
      </c>
      <c r="S38" s="29" t="s">
        <v>151</v>
      </c>
      <c r="V38" s="12">
        <v>8.6585687999999994</v>
      </c>
      <c r="W38" s="12">
        <v>86585.687999999995</v>
      </c>
      <c r="X38">
        <v>9770</v>
      </c>
      <c r="Y38">
        <v>378.9</v>
      </c>
      <c r="Z38" s="28">
        <f t="shared" si="2"/>
        <v>8.8624040941658127</v>
      </c>
      <c r="AA38" s="28">
        <f t="shared" si="3"/>
        <v>228.51857482185272</v>
      </c>
      <c r="AB38" s="28">
        <f t="shared" si="5"/>
        <v>3.989894563718773</v>
      </c>
      <c r="AC38" s="28">
        <f t="shared" si="6"/>
        <v>2.5785246052749931</v>
      </c>
      <c r="AD38" s="28">
        <f t="shared" si="7"/>
        <v>0.94755154843372524</v>
      </c>
      <c r="AE38" s="28">
        <f t="shared" si="8"/>
        <v>2.3589215068775053</v>
      </c>
      <c r="AF38" s="28">
        <f t="shared" si="9"/>
        <v>0.94755154843372524</v>
      </c>
      <c r="AG38" s="43"/>
      <c r="AH38" s="43"/>
    </row>
    <row r="39" spans="1:34" x14ac:dyDescent="0.55000000000000004">
      <c r="A39" t="s">
        <v>38</v>
      </c>
      <c r="C39">
        <v>1</v>
      </c>
      <c r="D39" t="s">
        <v>27</v>
      </c>
      <c r="E39" s="9" t="s">
        <v>15</v>
      </c>
      <c r="F39" t="s">
        <v>28</v>
      </c>
      <c r="G39" s="9" t="str">
        <f t="shared" si="0"/>
        <v>Early Poor</v>
      </c>
      <c r="H39" s="9" t="str">
        <f t="shared" si="1"/>
        <v>Early Intermediate</v>
      </c>
      <c r="I39" t="s">
        <v>29</v>
      </c>
      <c r="J39" s="28" t="s">
        <v>128</v>
      </c>
      <c r="K39" s="28" t="s">
        <v>379</v>
      </c>
      <c r="L39" s="28" t="s">
        <v>129</v>
      </c>
      <c r="M39" s="21"/>
      <c r="N39" s="29" t="s">
        <v>130</v>
      </c>
      <c r="O39" s="29" t="s">
        <v>142</v>
      </c>
      <c r="P39" s="29" t="s">
        <v>132</v>
      </c>
      <c r="Q39" s="29"/>
      <c r="R39" s="29" t="s">
        <v>142</v>
      </c>
      <c r="S39" s="29" t="s">
        <v>151</v>
      </c>
      <c r="V39" s="12">
        <v>8.6585687999999994</v>
      </c>
      <c r="W39" s="12">
        <v>86585.687999999995</v>
      </c>
      <c r="X39">
        <v>9763</v>
      </c>
      <c r="Y39">
        <v>365.7</v>
      </c>
      <c r="Z39" s="28">
        <f t="shared" si="2"/>
        <v>8.8687583734507829</v>
      </c>
      <c r="AA39" s="28">
        <f t="shared" si="3"/>
        <v>236.76698933552092</v>
      </c>
      <c r="AB39" s="28">
        <f t="shared" si="5"/>
        <v>3.989583289311005</v>
      </c>
      <c r="AC39" s="28">
        <f t="shared" si="6"/>
        <v>2.5631249603380444</v>
      </c>
      <c r="AD39" s="28">
        <f t="shared" si="7"/>
        <v>0.94786282284149315</v>
      </c>
      <c r="AE39" s="28">
        <f t="shared" si="8"/>
        <v>2.374321151814454</v>
      </c>
      <c r="AF39" s="28">
        <f t="shared" si="9"/>
        <v>0.94786282284149315</v>
      </c>
      <c r="AG39" s="43"/>
      <c r="AH39" s="43"/>
    </row>
    <row r="40" spans="1:34" x14ac:dyDescent="0.55000000000000004">
      <c r="A40" t="s">
        <v>38</v>
      </c>
      <c r="C40">
        <v>1</v>
      </c>
      <c r="D40" t="s">
        <v>27</v>
      </c>
      <c r="E40" s="9" t="s">
        <v>15</v>
      </c>
      <c r="F40" t="s">
        <v>28</v>
      </c>
      <c r="G40" s="9" t="str">
        <f t="shared" si="0"/>
        <v>Early Poor</v>
      </c>
      <c r="H40" s="9" t="str">
        <f t="shared" si="1"/>
        <v>Early Intermediate</v>
      </c>
      <c r="I40" t="s">
        <v>29</v>
      </c>
      <c r="J40" s="28" t="s">
        <v>128</v>
      </c>
      <c r="K40" s="28" t="s">
        <v>379</v>
      </c>
      <c r="L40" s="28" t="s">
        <v>129</v>
      </c>
      <c r="M40" s="21"/>
      <c r="N40" s="29" t="s">
        <v>130</v>
      </c>
      <c r="O40" s="29" t="s">
        <v>142</v>
      </c>
      <c r="P40" s="29" t="s">
        <v>132</v>
      </c>
      <c r="Q40" s="29"/>
      <c r="R40" s="29" t="s">
        <v>142</v>
      </c>
      <c r="S40" s="29" t="s">
        <v>151</v>
      </c>
      <c r="V40" s="12">
        <v>8.6585687999999994</v>
      </c>
      <c r="W40" s="12">
        <v>86585.687999999995</v>
      </c>
      <c r="X40" s="2">
        <v>9670</v>
      </c>
      <c r="Y40" s="2">
        <v>352.7</v>
      </c>
      <c r="Z40" s="28">
        <f t="shared" si="2"/>
        <v>8.954052533609099</v>
      </c>
      <c r="AA40" s="28">
        <f t="shared" si="3"/>
        <v>245.49387014459882</v>
      </c>
      <c r="AB40" s="28">
        <f t="shared" si="5"/>
        <v>3.9854264740830017</v>
      </c>
      <c r="AC40" s="28">
        <f t="shared" si="6"/>
        <v>2.5474054596674898</v>
      </c>
      <c r="AD40" s="28">
        <f t="shared" si="7"/>
        <v>0.95201963806949663</v>
      </c>
      <c r="AE40" s="28">
        <f t="shared" si="8"/>
        <v>2.3900406524850086</v>
      </c>
      <c r="AF40" s="28">
        <f t="shared" si="9"/>
        <v>0.95201963806949663</v>
      </c>
      <c r="AG40" s="43"/>
      <c r="AH40" s="43"/>
    </row>
    <row r="41" spans="1:34" s="28" customFormat="1" x14ac:dyDescent="0.55000000000000004">
      <c r="A41" s="28" t="s">
        <v>39</v>
      </c>
      <c r="B41" s="28" t="s">
        <v>153</v>
      </c>
      <c r="C41" s="28">
        <v>1</v>
      </c>
      <c r="D41" t="s">
        <v>27</v>
      </c>
      <c r="E41" s="9" t="s">
        <v>15</v>
      </c>
      <c r="F41" t="s">
        <v>28</v>
      </c>
      <c r="G41" s="9" t="str">
        <f t="shared" si="0"/>
        <v>Early Poor</v>
      </c>
      <c r="H41" s="9" t="str">
        <f t="shared" si="1"/>
        <v>Early Intermediate</v>
      </c>
      <c r="I41" s="28" t="s">
        <v>33</v>
      </c>
      <c r="J41" s="28" t="s">
        <v>128</v>
      </c>
      <c r="K41" s="28" t="s">
        <v>379</v>
      </c>
      <c r="L41" s="28" t="s">
        <v>129</v>
      </c>
      <c r="M41" s="30"/>
      <c r="N41" s="29" t="s">
        <v>130</v>
      </c>
      <c r="O41" s="29" t="s">
        <v>142</v>
      </c>
      <c r="P41" s="29" t="s">
        <v>132</v>
      </c>
      <c r="Q41" s="29"/>
      <c r="R41" s="29" t="s">
        <v>142</v>
      </c>
      <c r="S41" s="29" t="s">
        <v>151</v>
      </c>
      <c r="V41" s="12">
        <v>8.4269541599999993</v>
      </c>
      <c r="W41" s="12">
        <v>84269.541599999997</v>
      </c>
      <c r="X41">
        <v>10950</v>
      </c>
      <c r="Y41">
        <v>2404</v>
      </c>
      <c r="Z41" s="28">
        <f t="shared" si="2"/>
        <v>7.6958485479452055</v>
      </c>
      <c r="AA41" s="28">
        <f t="shared" si="3"/>
        <v>35.053885856905154</v>
      </c>
      <c r="AB41" s="28">
        <f t="shared" si="5"/>
        <v>4.0394141191761372</v>
      </c>
      <c r="AC41" s="28">
        <f t="shared" si="6"/>
        <v>3.3809344633307021</v>
      </c>
      <c r="AD41" s="28">
        <f t="shared" si="7"/>
        <v>0.88625651232512037</v>
      </c>
      <c r="AE41" s="28">
        <f t="shared" si="8"/>
        <v>1.5447361681705556</v>
      </c>
      <c r="AF41" s="28">
        <f t="shared" si="9"/>
        <v>0.88625651232512037</v>
      </c>
      <c r="AG41" s="43"/>
      <c r="AH41" s="43"/>
    </row>
    <row r="42" spans="1:34" x14ac:dyDescent="0.55000000000000004">
      <c r="A42" t="s">
        <v>39</v>
      </c>
      <c r="C42">
        <v>1</v>
      </c>
      <c r="D42" t="s">
        <v>27</v>
      </c>
      <c r="E42" s="9" t="s">
        <v>15</v>
      </c>
      <c r="F42" t="s">
        <v>28</v>
      </c>
      <c r="G42" s="9" t="str">
        <f t="shared" si="0"/>
        <v>Early Poor</v>
      </c>
      <c r="H42" s="9" t="str">
        <f t="shared" si="1"/>
        <v>Early Intermediate</v>
      </c>
      <c r="I42" t="s">
        <v>34</v>
      </c>
      <c r="J42" s="28" t="s">
        <v>128</v>
      </c>
      <c r="K42" s="28" t="s">
        <v>379</v>
      </c>
      <c r="L42" s="28" t="s">
        <v>129</v>
      </c>
      <c r="M42" s="21"/>
      <c r="N42" s="29" t="s">
        <v>130</v>
      </c>
      <c r="O42" s="29" t="s">
        <v>142</v>
      </c>
      <c r="P42" s="29" t="s">
        <v>132</v>
      </c>
      <c r="Q42" s="29"/>
      <c r="R42" s="29" t="s">
        <v>142</v>
      </c>
      <c r="S42" s="29" t="s">
        <v>151</v>
      </c>
      <c r="V42" s="12">
        <v>8.4269541599999993</v>
      </c>
      <c r="W42" s="12">
        <v>84269.541599999997</v>
      </c>
      <c r="X42">
        <v>11310</v>
      </c>
      <c r="Y42">
        <v>3050</v>
      </c>
      <c r="Z42" s="28">
        <f t="shared" si="2"/>
        <v>7.4508878514588854</v>
      </c>
      <c r="AA42" s="28">
        <f t="shared" si="3"/>
        <v>27.629357901639342</v>
      </c>
      <c r="AB42" s="28">
        <f t="shared" si="5"/>
        <v>4.0534626049254552</v>
      </c>
      <c r="AC42" s="28">
        <f t="shared" si="6"/>
        <v>3.4842998393467859</v>
      </c>
      <c r="AD42" s="28">
        <f t="shared" si="7"/>
        <v>0.87220802657580221</v>
      </c>
      <c r="AE42" s="28">
        <f t="shared" si="8"/>
        <v>1.4413707921544716</v>
      </c>
      <c r="AF42" s="28">
        <f t="shared" si="9"/>
        <v>0.87220802657580221</v>
      </c>
      <c r="AG42" s="43"/>
      <c r="AH42" s="43"/>
    </row>
    <row r="43" spans="1:34" x14ac:dyDescent="0.55000000000000004">
      <c r="A43" t="s">
        <v>39</v>
      </c>
      <c r="C43">
        <v>1</v>
      </c>
      <c r="D43" t="s">
        <v>27</v>
      </c>
      <c r="E43" s="9" t="s">
        <v>15</v>
      </c>
      <c r="F43" t="s">
        <v>28</v>
      </c>
      <c r="G43" s="9" t="str">
        <f t="shared" si="0"/>
        <v>Early Poor</v>
      </c>
      <c r="H43" s="9" t="str">
        <f t="shared" si="1"/>
        <v>Early Intermediate</v>
      </c>
      <c r="I43" t="s">
        <v>34</v>
      </c>
      <c r="J43" s="28" t="s">
        <v>128</v>
      </c>
      <c r="K43" s="28" t="s">
        <v>379</v>
      </c>
      <c r="L43" s="28" t="s">
        <v>129</v>
      </c>
      <c r="M43" s="21"/>
      <c r="N43" s="29" t="s">
        <v>130</v>
      </c>
      <c r="O43" s="29" t="s">
        <v>142</v>
      </c>
      <c r="P43" s="29" t="s">
        <v>132</v>
      </c>
      <c r="Q43" s="29"/>
      <c r="R43" s="29" t="s">
        <v>142</v>
      </c>
      <c r="S43" s="29" t="s">
        <v>151</v>
      </c>
      <c r="V43" s="12">
        <v>8.4269541599999993</v>
      </c>
      <c r="W43" s="12">
        <v>84269.541599999997</v>
      </c>
      <c r="X43">
        <v>10850</v>
      </c>
      <c r="Y43">
        <v>2538</v>
      </c>
      <c r="Z43" s="28">
        <f t="shared" si="2"/>
        <v>7.7667780276497691</v>
      </c>
      <c r="AA43" s="28">
        <f t="shared" si="3"/>
        <v>33.203129078014186</v>
      </c>
      <c r="AB43" s="28">
        <f t="shared" si="5"/>
        <v>4.0354297381845488</v>
      </c>
      <c r="AC43" s="28">
        <f t="shared" si="6"/>
        <v>3.4044916177586861</v>
      </c>
      <c r="AD43" s="28">
        <f t="shared" si="7"/>
        <v>0.89024089331670919</v>
      </c>
      <c r="AE43" s="28">
        <f t="shared" si="8"/>
        <v>1.5211790137425716</v>
      </c>
      <c r="AF43" s="28">
        <f t="shared" si="9"/>
        <v>0.89024089331670919</v>
      </c>
      <c r="AG43" s="43"/>
      <c r="AH43" s="43"/>
    </row>
    <row r="44" spans="1:34" x14ac:dyDescent="0.55000000000000004">
      <c r="A44" t="s">
        <v>39</v>
      </c>
      <c r="C44">
        <v>1</v>
      </c>
      <c r="D44" t="s">
        <v>27</v>
      </c>
      <c r="E44" s="9" t="s">
        <v>15</v>
      </c>
      <c r="F44" t="s">
        <v>28</v>
      </c>
      <c r="G44" s="9" t="str">
        <f t="shared" si="0"/>
        <v>Early Poor</v>
      </c>
      <c r="H44" s="9" t="str">
        <f t="shared" si="1"/>
        <v>Early Intermediate</v>
      </c>
      <c r="I44" t="s">
        <v>33</v>
      </c>
      <c r="J44" s="28" t="s">
        <v>128</v>
      </c>
      <c r="K44" s="28" t="s">
        <v>379</v>
      </c>
      <c r="L44" s="28" t="s">
        <v>129</v>
      </c>
      <c r="M44" s="21"/>
      <c r="N44" s="29" t="s">
        <v>130</v>
      </c>
      <c r="O44" s="29" t="s">
        <v>142</v>
      </c>
      <c r="P44" s="29" t="s">
        <v>132</v>
      </c>
      <c r="Q44" s="29"/>
      <c r="R44" s="29" t="s">
        <v>142</v>
      </c>
      <c r="S44" s="29" t="s">
        <v>151</v>
      </c>
      <c r="V44" s="12">
        <v>8.4269541599999993</v>
      </c>
      <c r="W44" s="12">
        <v>84269.541599999997</v>
      </c>
      <c r="X44">
        <v>11180</v>
      </c>
      <c r="Y44">
        <v>2157</v>
      </c>
      <c r="Z44" s="28">
        <f t="shared" si="2"/>
        <v>7.5375260822898031</v>
      </c>
      <c r="AA44" s="28">
        <f t="shared" si="3"/>
        <v>39.06793769123783</v>
      </c>
      <c r="AB44" s="28">
        <f t="shared" si="5"/>
        <v>4.0484418035504044</v>
      </c>
      <c r="AC44" s="28">
        <f t="shared" si="6"/>
        <v>3.3338501451025451</v>
      </c>
      <c r="AD44" s="28">
        <f t="shared" si="7"/>
        <v>0.877228827950853</v>
      </c>
      <c r="AE44" s="28">
        <f t="shared" si="8"/>
        <v>1.5918204863987124</v>
      </c>
      <c r="AF44" s="28">
        <f t="shared" si="9"/>
        <v>0.877228827950853</v>
      </c>
      <c r="AG44" s="43"/>
      <c r="AH44" s="43"/>
    </row>
    <row r="45" spans="1:34" x14ac:dyDescent="0.55000000000000004">
      <c r="A45" t="s">
        <v>39</v>
      </c>
      <c r="C45">
        <v>1</v>
      </c>
      <c r="D45" t="s">
        <v>27</v>
      </c>
      <c r="E45" s="9" t="s">
        <v>15</v>
      </c>
      <c r="F45" t="s">
        <v>28</v>
      </c>
      <c r="G45" s="9" t="str">
        <f t="shared" si="0"/>
        <v>Early Poor</v>
      </c>
      <c r="H45" s="9" t="str">
        <f t="shared" si="1"/>
        <v>Early Intermediate</v>
      </c>
      <c r="I45" t="s">
        <v>40</v>
      </c>
      <c r="J45" s="28" t="s">
        <v>128</v>
      </c>
      <c r="K45" s="28" t="s">
        <v>379</v>
      </c>
      <c r="L45" s="28" t="s">
        <v>129</v>
      </c>
      <c r="M45" s="21"/>
      <c r="N45" s="29" t="s">
        <v>130</v>
      </c>
      <c r="O45" s="29" t="s">
        <v>142</v>
      </c>
      <c r="P45" s="29" t="s">
        <v>132</v>
      </c>
      <c r="Q45" s="29"/>
      <c r="R45" s="29" t="s">
        <v>142</v>
      </c>
      <c r="S45" s="29" t="s">
        <v>151</v>
      </c>
      <c r="V45" s="12">
        <v>8.4269541599999993</v>
      </c>
      <c r="W45" s="12">
        <v>84269.541599999997</v>
      </c>
      <c r="X45" s="2">
        <v>11330</v>
      </c>
      <c r="Y45" s="2">
        <v>1139</v>
      </c>
      <c r="Z45" s="28">
        <f t="shared" si="2"/>
        <v>7.4377353574580756</v>
      </c>
      <c r="AA45" s="28">
        <f t="shared" si="3"/>
        <v>73.985550131694467</v>
      </c>
      <c r="AB45" s="28">
        <f t="shared" si="5"/>
        <v>4.0542299098633974</v>
      </c>
      <c r="AC45" s="28">
        <f t="shared" si="6"/>
        <v>3.0565237240791006</v>
      </c>
      <c r="AD45" s="28">
        <f t="shared" si="7"/>
        <v>0.87144072163786024</v>
      </c>
      <c r="AE45" s="28">
        <f t="shared" si="8"/>
        <v>1.8691469074221572</v>
      </c>
      <c r="AF45" s="28">
        <f t="shared" si="9"/>
        <v>0.87144072163786024</v>
      </c>
      <c r="AG45" s="43"/>
      <c r="AH45" s="43"/>
    </row>
    <row r="46" spans="1:34" s="28" customFormat="1" x14ac:dyDescent="0.55000000000000004">
      <c r="A46" s="28" t="s">
        <v>41</v>
      </c>
      <c r="B46" s="28" t="s">
        <v>154</v>
      </c>
      <c r="C46" s="28">
        <v>1</v>
      </c>
      <c r="D46" t="s">
        <v>27</v>
      </c>
      <c r="E46" s="9" t="s">
        <v>15</v>
      </c>
      <c r="F46" s="28" t="s">
        <v>42</v>
      </c>
      <c r="G46" s="9" t="str">
        <f t="shared" si="0"/>
        <v>Early Zoned</v>
      </c>
      <c r="H46" s="9" t="str">
        <f t="shared" si="1"/>
        <v>Early Intermediate</v>
      </c>
      <c r="I46" s="28" t="s">
        <v>3</v>
      </c>
      <c r="J46" s="28" t="s">
        <v>128</v>
      </c>
      <c r="K46" s="28" t="s">
        <v>379</v>
      </c>
      <c r="L46" s="28" t="s">
        <v>129</v>
      </c>
      <c r="M46" s="30"/>
      <c r="N46" s="29" t="s">
        <v>130</v>
      </c>
      <c r="O46" s="29" t="s">
        <v>142</v>
      </c>
      <c r="P46" s="29" t="s">
        <v>132</v>
      </c>
      <c r="Q46" s="29"/>
      <c r="R46" s="29" t="s">
        <v>142</v>
      </c>
      <c r="S46" s="29" t="s">
        <v>151</v>
      </c>
      <c r="V46" s="12">
        <v>8.6046084</v>
      </c>
      <c r="W46" s="12">
        <v>86046.084000000003</v>
      </c>
      <c r="X46">
        <v>8190</v>
      </c>
      <c r="Y46">
        <v>373</v>
      </c>
      <c r="Z46" s="28">
        <f t="shared" si="2"/>
        <v>10.506237362637362</v>
      </c>
      <c r="AA46" s="28">
        <f t="shared" si="3"/>
        <v>230.68655227882039</v>
      </c>
      <c r="AB46" s="28">
        <f t="shared" si="5"/>
        <v>3.9132839017604186</v>
      </c>
      <c r="AC46" s="28">
        <f t="shared" si="6"/>
        <v>2.5717088318086878</v>
      </c>
      <c r="AD46" s="28">
        <f t="shared" si="7"/>
        <v>1.0214472083954287</v>
      </c>
      <c r="AE46" s="28">
        <f t="shared" si="8"/>
        <v>2.3630222783471595</v>
      </c>
      <c r="AF46" s="28">
        <f t="shared" si="9"/>
        <v>1.0214472083954287</v>
      </c>
      <c r="AG46" s="43"/>
      <c r="AH46" s="43"/>
    </row>
    <row r="47" spans="1:34" x14ac:dyDescent="0.55000000000000004">
      <c r="A47" t="s">
        <v>41</v>
      </c>
      <c r="C47">
        <v>1</v>
      </c>
      <c r="D47" t="s">
        <v>27</v>
      </c>
      <c r="E47" s="9" t="s">
        <v>15</v>
      </c>
      <c r="F47" t="s">
        <v>42</v>
      </c>
      <c r="G47" s="9" t="str">
        <f t="shared" si="0"/>
        <v>Early Zoned</v>
      </c>
      <c r="H47" s="9" t="str">
        <f t="shared" si="1"/>
        <v>Early Intermediate</v>
      </c>
      <c r="I47" t="s">
        <v>43</v>
      </c>
      <c r="J47" s="28" t="s">
        <v>128</v>
      </c>
      <c r="K47" s="28" t="s">
        <v>379</v>
      </c>
      <c r="L47" s="28" t="s">
        <v>129</v>
      </c>
      <c r="M47" s="21"/>
      <c r="N47" s="29" t="s">
        <v>130</v>
      </c>
      <c r="O47" s="29" t="s">
        <v>142</v>
      </c>
      <c r="P47" s="29" t="s">
        <v>132</v>
      </c>
      <c r="Q47" s="29"/>
      <c r="R47" s="29" t="s">
        <v>142</v>
      </c>
      <c r="S47" s="29" t="s">
        <v>151</v>
      </c>
      <c r="V47" s="12">
        <v>8.6046084</v>
      </c>
      <c r="W47" s="12">
        <v>86046.084000000003</v>
      </c>
      <c r="X47">
        <v>8280</v>
      </c>
      <c r="Y47">
        <v>385</v>
      </c>
      <c r="Z47" s="28">
        <f t="shared" si="2"/>
        <v>10.392039130434783</v>
      </c>
      <c r="AA47" s="28">
        <f t="shared" si="3"/>
        <v>223.49632207792209</v>
      </c>
      <c r="AB47" s="28">
        <f t="shared" si="5"/>
        <v>3.9180303367848803</v>
      </c>
      <c r="AC47" s="28">
        <f t="shared" si="6"/>
        <v>2.5854607295085006</v>
      </c>
      <c r="AD47" s="28">
        <f t="shared" si="7"/>
        <v>1.016700773370967</v>
      </c>
      <c r="AE47" s="28">
        <f t="shared" si="8"/>
        <v>2.3492703806473463</v>
      </c>
      <c r="AF47" s="28">
        <f t="shared" si="9"/>
        <v>1.016700773370967</v>
      </c>
      <c r="AG47" s="43"/>
      <c r="AH47" s="43"/>
    </row>
    <row r="48" spans="1:34" x14ac:dyDescent="0.55000000000000004">
      <c r="A48" t="s">
        <v>41</v>
      </c>
      <c r="C48">
        <v>1</v>
      </c>
      <c r="D48" t="s">
        <v>27</v>
      </c>
      <c r="E48" s="9" t="s">
        <v>15</v>
      </c>
      <c r="F48" t="s">
        <v>42</v>
      </c>
      <c r="G48" s="9" t="str">
        <f t="shared" si="0"/>
        <v>Early Zoned</v>
      </c>
      <c r="H48" s="9" t="str">
        <f t="shared" si="1"/>
        <v>Early Intermediate</v>
      </c>
      <c r="I48" t="s">
        <v>3</v>
      </c>
      <c r="J48" s="28" t="s">
        <v>128</v>
      </c>
      <c r="K48" s="28" t="s">
        <v>379</v>
      </c>
      <c r="L48" s="28" t="s">
        <v>129</v>
      </c>
      <c r="M48" s="21"/>
      <c r="N48" s="29" t="s">
        <v>130</v>
      </c>
      <c r="O48" s="29" t="s">
        <v>142</v>
      </c>
      <c r="P48" s="29" t="s">
        <v>132</v>
      </c>
      <c r="Q48" s="29"/>
      <c r="R48" s="29" t="s">
        <v>142</v>
      </c>
      <c r="S48" s="29" t="s">
        <v>151</v>
      </c>
      <c r="V48" s="12">
        <v>8.6046084</v>
      </c>
      <c r="W48" s="12">
        <v>86046.084000000003</v>
      </c>
      <c r="X48">
        <v>8040</v>
      </c>
      <c r="Y48">
        <v>345.2</v>
      </c>
      <c r="Z48" s="28">
        <f t="shared" si="2"/>
        <v>10.702249253731344</v>
      </c>
      <c r="AA48" s="28">
        <f t="shared" si="3"/>
        <v>249.2644380069525</v>
      </c>
      <c r="AB48" s="28">
        <f t="shared" si="5"/>
        <v>3.9052560487484511</v>
      </c>
      <c r="AC48" s="28">
        <f t="shared" si="6"/>
        <v>2.5380707870431718</v>
      </c>
      <c r="AD48" s="28">
        <f t="shared" si="7"/>
        <v>1.029475061407396</v>
      </c>
      <c r="AE48" s="28">
        <f t="shared" si="8"/>
        <v>2.3966603231126751</v>
      </c>
      <c r="AF48" s="28">
        <f t="shared" si="9"/>
        <v>1.029475061407396</v>
      </c>
      <c r="AG48" s="43"/>
      <c r="AH48" s="43"/>
    </row>
    <row r="49" spans="1:34" x14ac:dyDescent="0.55000000000000004">
      <c r="A49" t="s">
        <v>41</v>
      </c>
      <c r="C49">
        <v>1</v>
      </c>
      <c r="D49" t="s">
        <v>27</v>
      </c>
      <c r="E49" s="9" t="s">
        <v>15</v>
      </c>
      <c r="F49" t="s">
        <v>42</v>
      </c>
      <c r="G49" s="9" t="str">
        <f t="shared" si="0"/>
        <v>Early Zoned</v>
      </c>
      <c r="H49" s="9" t="str">
        <f t="shared" si="1"/>
        <v>Early Intermediate</v>
      </c>
      <c r="I49" t="s">
        <v>3</v>
      </c>
      <c r="J49" s="28" t="s">
        <v>128</v>
      </c>
      <c r="K49" s="28" t="s">
        <v>379</v>
      </c>
      <c r="L49" s="28" t="s">
        <v>129</v>
      </c>
      <c r="M49" s="21"/>
      <c r="N49" s="29" t="s">
        <v>130</v>
      </c>
      <c r="O49" s="29" t="s">
        <v>142</v>
      </c>
      <c r="P49" s="29" t="s">
        <v>132</v>
      </c>
      <c r="Q49" s="29"/>
      <c r="R49" s="29" t="s">
        <v>142</v>
      </c>
      <c r="S49" s="29" t="s">
        <v>151</v>
      </c>
      <c r="V49" s="12">
        <v>8.6046084</v>
      </c>
      <c r="W49" s="12">
        <v>86046.084000000003</v>
      </c>
      <c r="X49">
        <v>8170</v>
      </c>
      <c r="Y49">
        <v>356</v>
      </c>
      <c r="Z49" s="28">
        <f t="shared" si="2"/>
        <v>10.531956425948593</v>
      </c>
      <c r="AA49" s="28">
        <f t="shared" si="3"/>
        <v>241.70248314606744</v>
      </c>
      <c r="AB49" s="28">
        <f t="shared" si="5"/>
        <v>3.9122220565324155</v>
      </c>
      <c r="AC49" s="28">
        <f t="shared" si="6"/>
        <v>2.5514499979728753</v>
      </c>
      <c r="AD49" s="28">
        <f t="shared" si="7"/>
        <v>1.0225090536234316</v>
      </c>
      <c r="AE49" s="28">
        <f t="shared" si="8"/>
        <v>2.383281112182972</v>
      </c>
      <c r="AF49" s="28">
        <f t="shared" si="9"/>
        <v>1.0225090536234316</v>
      </c>
      <c r="AG49" s="43"/>
      <c r="AH49" s="43"/>
    </row>
    <row r="50" spans="1:34" x14ac:dyDescent="0.55000000000000004">
      <c r="A50" t="s">
        <v>41</v>
      </c>
      <c r="C50">
        <v>1</v>
      </c>
      <c r="D50" t="s">
        <v>27</v>
      </c>
      <c r="E50" s="9" t="s">
        <v>15</v>
      </c>
      <c r="F50" t="s">
        <v>42</v>
      </c>
      <c r="G50" s="9" t="str">
        <f t="shared" si="0"/>
        <v>Early Zoned</v>
      </c>
      <c r="H50" s="9" t="str">
        <f t="shared" si="1"/>
        <v>Early Intermediate</v>
      </c>
      <c r="I50" t="s">
        <v>3</v>
      </c>
      <c r="J50" s="28" t="s">
        <v>128</v>
      </c>
      <c r="K50" s="28" t="s">
        <v>379</v>
      </c>
      <c r="L50" s="28" t="s">
        <v>129</v>
      </c>
      <c r="M50" s="21"/>
      <c r="N50" s="29" t="s">
        <v>130</v>
      </c>
      <c r="O50" s="29" t="s">
        <v>142</v>
      </c>
      <c r="P50" s="29" t="s">
        <v>132</v>
      </c>
      <c r="Q50" s="29"/>
      <c r="R50" s="29" t="s">
        <v>142</v>
      </c>
      <c r="S50" s="29" t="s">
        <v>151</v>
      </c>
      <c r="V50" s="12">
        <v>8.6046084</v>
      </c>
      <c r="W50" s="12">
        <v>86046.084000000003</v>
      </c>
      <c r="X50" s="2">
        <v>7850</v>
      </c>
      <c r="Y50" s="2">
        <v>337.6</v>
      </c>
      <c r="Z50" s="28">
        <f t="shared" si="2"/>
        <v>10.961284585987261</v>
      </c>
      <c r="AA50" s="28">
        <f t="shared" si="3"/>
        <v>254.87584123222749</v>
      </c>
      <c r="AB50" s="28">
        <f t="shared" si="5"/>
        <v>3.8948696567452528</v>
      </c>
      <c r="AC50" s="28">
        <f t="shared" si="6"/>
        <v>2.5284024379536176</v>
      </c>
      <c r="AD50" s="28">
        <f t="shared" si="7"/>
        <v>1.0398614534105945</v>
      </c>
      <c r="AE50" s="28">
        <f t="shared" si="8"/>
        <v>2.4063286722022297</v>
      </c>
      <c r="AF50" s="28">
        <f t="shared" si="9"/>
        <v>1.0398614534105945</v>
      </c>
      <c r="AG50" s="43"/>
      <c r="AH50" s="43"/>
    </row>
    <row r="51" spans="1:34" s="28" customFormat="1" x14ac:dyDescent="0.55000000000000004">
      <c r="A51" s="28" t="s">
        <v>44</v>
      </c>
      <c r="B51" s="28" t="s">
        <v>155</v>
      </c>
      <c r="C51" s="28">
        <v>1</v>
      </c>
      <c r="D51" t="s">
        <v>27</v>
      </c>
      <c r="E51" s="9" t="s">
        <v>15</v>
      </c>
      <c r="F51" s="28" t="s">
        <v>42</v>
      </c>
      <c r="G51" s="9" t="str">
        <f t="shared" si="0"/>
        <v>Early Zoned</v>
      </c>
      <c r="H51" s="9" t="str">
        <f t="shared" si="1"/>
        <v>Early Intermediate</v>
      </c>
      <c r="I51" s="28" t="s">
        <v>45</v>
      </c>
      <c r="J51" s="28" t="s">
        <v>156</v>
      </c>
      <c r="K51" s="28" t="s">
        <v>156</v>
      </c>
      <c r="L51" s="28" t="s">
        <v>129</v>
      </c>
      <c r="M51" s="30"/>
      <c r="N51" s="29" t="s">
        <v>130</v>
      </c>
      <c r="O51" s="29" t="s">
        <v>142</v>
      </c>
      <c r="P51" s="29" t="s">
        <v>132</v>
      </c>
      <c r="Q51" s="29"/>
      <c r="R51" s="29" t="s">
        <v>142</v>
      </c>
      <c r="S51" s="29" t="s">
        <v>151</v>
      </c>
      <c r="V51" s="12">
        <v>8.6510973599999996</v>
      </c>
      <c r="W51" s="12">
        <v>86510.973599999998</v>
      </c>
      <c r="X51">
        <v>10610</v>
      </c>
      <c r="Y51">
        <v>2305</v>
      </c>
      <c r="Z51" s="28">
        <f t="shared" si="2"/>
        <v>8.1537204147031108</v>
      </c>
      <c r="AA51" s="28">
        <f t="shared" si="3"/>
        <v>37.531875748373103</v>
      </c>
      <c r="AB51" s="28">
        <f t="shared" si="5"/>
        <v>4.0257153839013409</v>
      </c>
      <c r="AC51" s="28">
        <f t="shared" si="6"/>
        <v>3.3626709297256672</v>
      </c>
      <c r="AD51" s="28">
        <f t="shared" si="7"/>
        <v>0.91135581572131585</v>
      </c>
      <c r="AE51" s="28">
        <f t="shared" si="8"/>
        <v>1.5744002698969894</v>
      </c>
      <c r="AF51" s="28">
        <f t="shared" si="9"/>
        <v>0.91135581572131585</v>
      </c>
      <c r="AG51" s="43"/>
      <c r="AH51" s="43"/>
    </row>
    <row r="52" spans="1:34" x14ac:dyDescent="0.55000000000000004">
      <c r="A52" t="s">
        <v>44</v>
      </c>
      <c r="C52">
        <v>1</v>
      </c>
      <c r="D52" t="s">
        <v>27</v>
      </c>
      <c r="E52" s="9" t="s">
        <v>15</v>
      </c>
      <c r="F52" t="s">
        <v>42</v>
      </c>
      <c r="G52" s="9" t="str">
        <f t="shared" si="0"/>
        <v>Early Zoned</v>
      </c>
      <c r="H52" s="9" t="str">
        <f t="shared" si="1"/>
        <v>Early Intermediate</v>
      </c>
      <c r="I52" t="s">
        <v>45</v>
      </c>
      <c r="J52" s="28" t="s">
        <v>156</v>
      </c>
      <c r="K52" s="28" t="s">
        <v>156</v>
      </c>
      <c r="L52" s="28" t="s">
        <v>129</v>
      </c>
      <c r="M52" s="21"/>
      <c r="N52" s="29" t="s">
        <v>130</v>
      </c>
      <c r="O52" s="29" t="s">
        <v>142</v>
      </c>
      <c r="P52" s="29" t="s">
        <v>132</v>
      </c>
      <c r="Q52" s="29"/>
      <c r="R52" s="29" t="s">
        <v>142</v>
      </c>
      <c r="S52" s="29" t="s">
        <v>151</v>
      </c>
      <c r="V52" s="12">
        <v>8.6510973599999996</v>
      </c>
      <c r="W52" s="12">
        <v>86510.973599999998</v>
      </c>
      <c r="X52">
        <v>10530</v>
      </c>
      <c r="Y52">
        <v>2350</v>
      </c>
      <c r="Z52" s="28">
        <f t="shared" si="2"/>
        <v>8.2156670085470083</v>
      </c>
      <c r="AA52" s="28">
        <f t="shared" si="3"/>
        <v>36.813180255319146</v>
      </c>
      <c r="AB52" s="28">
        <f t="shared" si="5"/>
        <v>4.0224283711854865</v>
      </c>
      <c r="AC52" s="28">
        <f t="shared" si="6"/>
        <v>3.3710678622717363</v>
      </c>
      <c r="AD52" s="28">
        <f t="shared" si="7"/>
        <v>0.91464282843716993</v>
      </c>
      <c r="AE52" s="28">
        <f t="shared" si="8"/>
        <v>1.5660033373509201</v>
      </c>
      <c r="AF52" s="28">
        <f t="shared" si="9"/>
        <v>0.91464282843716993</v>
      </c>
      <c r="AG52" s="43"/>
      <c r="AH52" s="43"/>
    </row>
    <row r="53" spans="1:34" x14ac:dyDescent="0.55000000000000004">
      <c r="A53" t="s">
        <v>44</v>
      </c>
      <c r="C53">
        <v>1</v>
      </c>
      <c r="D53" t="s">
        <v>27</v>
      </c>
      <c r="E53" s="9" t="s">
        <v>15</v>
      </c>
      <c r="F53" t="s">
        <v>42</v>
      </c>
      <c r="G53" s="9" t="str">
        <f t="shared" si="0"/>
        <v>Early Zoned</v>
      </c>
      <c r="H53" s="9" t="str">
        <f t="shared" si="1"/>
        <v>Early Intermediate</v>
      </c>
      <c r="I53" t="s">
        <v>45</v>
      </c>
      <c r="J53" s="28" t="s">
        <v>156</v>
      </c>
      <c r="K53" s="28" t="s">
        <v>156</v>
      </c>
      <c r="L53" s="28" t="s">
        <v>129</v>
      </c>
      <c r="M53" s="21"/>
      <c r="N53" s="29" t="s">
        <v>130</v>
      </c>
      <c r="O53" s="29" t="s">
        <v>142</v>
      </c>
      <c r="P53" s="29" t="s">
        <v>132</v>
      </c>
      <c r="Q53" s="29"/>
      <c r="R53" s="29" t="s">
        <v>142</v>
      </c>
      <c r="S53" s="29" t="s">
        <v>151</v>
      </c>
      <c r="V53" s="12">
        <v>8.6510973599999996</v>
      </c>
      <c r="W53" s="12">
        <v>86510.973599999998</v>
      </c>
      <c r="X53">
        <v>10720</v>
      </c>
      <c r="Y53">
        <v>2399</v>
      </c>
      <c r="Z53" s="28">
        <f t="shared" si="2"/>
        <v>8.0700535074626867</v>
      </c>
      <c r="AA53" s="28">
        <f t="shared" si="3"/>
        <v>36.061264526886198</v>
      </c>
      <c r="AB53" s="28">
        <f t="shared" si="5"/>
        <v>4.030194785356751</v>
      </c>
      <c r="AC53" s="28">
        <f t="shared" si="6"/>
        <v>3.3800302479678308</v>
      </c>
      <c r="AD53" s="28">
        <f t="shared" si="7"/>
        <v>0.90687641426590526</v>
      </c>
      <c r="AE53" s="28">
        <f t="shared" si="8"/>
        <v>1.5570409516548258</v>
      </c>
      <c r="AF53" s="28">
        <f t="shared" si="9"/>
        <v>0.90687641426590526</v>
      </c>
      <c r="AG53" s="43"/>
      <c r="AH53" s="43"/>
    </row>
    <row r="54" spans="1:34" x14ac:dyDescent="0.55000000000000004">
      <c r="A54" t="s">
        <v>44</v>
      </c>
      <c r="C54">
        <v>1</v>
      </c>
      <c r="D54" t="s">
        <v>27</v>
      </c>
      <c r="E54" s="9" t="s">
        <v>15</v>
      </c>
      <c r="F54" t="s">
        <v>42</v>
      </c>
      <c r="G54" s="9" t="str">
        <f t="shared" si="0"/>
        <v>Early Zoned</v>
      </c>
      <c r="H54" s="9" t="str">
        <f t="shared" si="1"/>
        <v>Early Intermediate</v>
      </c>
      <c r="I54" t="s">
        <v>45</v>
      </c>
      <c r="J54" s="28" t="s">
        <v>156</v>
      </c>
      <c r="K54" s="28" t="s">
        <v>156</v>
      </c>
      <c r="L54" s="28" t="s">
        <v>129</v>
      </c>
      <c r="M54" s="21"/>
      <c r="N54" s="29" t="s">
        <v>130</v>
      </c>
      <c r="O54" s="29" t="s">
        <v>142</v>
      </c>
      <c r="P54" s="29" t="s">
        <v>132</v>
      </c>
      <c r="Q54" s="29"/>
      <c r="R54" s="29" t="s">
        <v>142</v>
      </c>
      <c r="S54" s="29" t="s">
        <v>151</v>
      </c>
      <c r="V54" s="12">
        <v>8.6510973599999996</v>
      </c>
      <c r="W54" s="12">
        <v>86510.973599999998</v>
      </c>
      <c r="X54">
        <v>10620</v>
      </c>
      <c r="Y54">
        <v>2424</v>
      </c>
      <c r="Z54" s="28">
        <f t="shared" si="2"/>
        <v>8.146042711864407</v>
      </c>
      <c r="AA54" s="28">
        <f t="shared" si="3"/>
        <v>35.689345544554456</v>
      </c>
      <c r="AB54" s="28">
        <f t="shared" si="5"/>
        <v>4.0261245167454502</v>
      </c>
      <c r="AC54" s="28">
        <f t="shared" si="6"/>
        <v>3.3845326154942486</v>
      </c>
      <c r="AD54" s="28">
        <f t="shared" si="7"/>
        <v>0.91094668287720615</v>
      </c>
      <c r="AE54" s="28">
        <f t="shared" si="8"/>
        <v>1.5525385841284078</v>
      </c>
      <c r="AF54" s="28">
        <f t="shared" si="9"/>
        <v>0.91094668287720615</v>
      </c>
      <c r="AG54" s="43"/>
      <c r="AH54" s="43"/>
    </row>
    <row r="55" spans="1:34" x14ac:dyDescent="0.55000000000000004">
      <c r="A55" t="s">
        <v>44</v>
      </c>
      <c r="C55">
        <v>1</v>
      </c>
      <c r="D55" t="s">
        <v>27</v>
      </c>
      <c r="E55" s="9" t="s">
        <v>15</v>
      </c>
      <c r="F55" t="s">
        <v>42</v>
      </c>
      <c r="G55" s="9" t="str">
        <f t="shared" si="0"/>
        <v>Early Zoned</v>
      </c>
      <c r="H55" s="9" t="str">
        <f t="shared" si="1"/>
        <v>Early Intermediate</v>
      </c>
      <c r="I55" t="s">
        <v>45</v>
      </c>
      <c r="J55" s="28" t="s">
        <v>156</v>
      </c>
      <c r="K55" s="28" t="s">
        <v>156</v>
      </c>
      <c r="L55" s="28" t="s">
        <v>129</v>
      </c>
      <c r="M55" s="21"/>
      <c r="N55" s="29" t="s">
        <v>130</v>
      </c>
      <c r="O55" s="29" t="s">
        <v>142</v>
      </c>
      <c r="P55" s="29" t="s">
        <v>132</v>
      </c>
      <c r="Q55" s="29"/>
      <c r="R55" s="29" t="s">
        <v>142</v>
      </c>
      <c r="S55" s="29" t="s">
        <v>151</v>
      </c>
      <c r="V55" s="12">
        <v>8.6510973599999996</v>
      </c>
      <c r="W55" s="12">
        <v>86510.973599999998</v>
      </c>
      <c r="X55" s="2">
        <v>10530</v>
      </c>
      <c r="Y55" s="2">
        <v>2334</v>
      </c>
      <c r="Z55" s="28">
        <f t="shared" si="2"/>
        <v>8.2156670085470083</v>
      </c>
      <c r="AA55" s="28">
        <f t="shared" si="3"/>
        <v>37.065541388174807</v>
      </c>
      <c r="AB55" s="28">
        <f t="shared" si="5"/>
        <v>4.0224283711854865</v>
      </c>
      <c r="AC55" s="28">
        <f t="shared" si="6"/>
        <v>3.3681008517093516</v>
      </c>
      <c r="AD55" s="28">
        <f t="shared" si="7"/>
        <v>0.91464282843716993</v>
      </c>
      <c r="AE55" s="28">
        <f t="shared" si="8"/>
        <v>1.568970347913305</v>
      </c>
      <c r="AF55" s="28">
        <f t="shared" si="9"/>
        <v>0.91464282843716993</v>
      </c>
      <c r="AG55" s="43"/>
      <c r="AH55" s="43"/>
    </row>
    <row r="56" spans="1:34" s="28" customFormat="1" x14ac:dyDescent="0.55000000000000004">
      <c r="A56" s="28" t="s">
        <v>46</v>
      </c>
      <c r="B56" s="28" t="s">
        <v>157</v>
      </c>
      <c r="C56" s="28">
        <v>1</v>
      </c>
      <c r="D56" t="s">
        <v>27</v>
      </c>
      <c r="E56" s="9" t="s">
        <v>15</v>
      </c>
      <c r="F56" s="28" t="s">
        <v>28</v>
      </c>
      <c r="G56" s="9" t="str">
        <f t="shared" si="0"/>
        <v>Early Poor</v>
      </c>
      <c r="H56" s="9" t="str">
        <f t="shared" si="1"/>
        <v>Early Intermediate</v>
      </c>
      <c r="I56" s="28" t="s">
        <v>29</v>
      </c>
      <c r="J56" s="28" t="s">
        <v>128</v>
      </c>
      <c r="K56" s="28" t="s">
        <v>379</v>
      </c>
      <c r="L56" s="28" t="s">
        <v>129</v>
      </c>
      <c r="M56" s="30"/>
      <c r="N56" s="29" t="s">
        <v>130</v>
      </c>
      <c r="O56" s="29" t="s">
        <v>142</v>
      </c>
      <c r="P56" s="29" t="s">
        <v>132</v>
      </c>
      <c r="Q56" s="29"/>
      <c r="R56" s="29" t="s">
        <v>142</v>
      </c>
      <c r="S56" s="29" t="s">
        <v>151</v>
      </c>
      <c r="V56" s="12">
        <v>8.7482260800000002</v>
      </c>
      <c r="W56" s="12">
        <v>87482.260800000004</v>
      </c>
      <c r="X56">
        <v>7280</v>
      </c>
      <c r="Y56">
        <v>391</v>
      </c>
      <c r="Z56" s="28">
        <f t="shared" si="2"/>
        <v>12.016794065934066</v>
      </c>
      <c r="AA56" s="28">
        <f t="shared" si="3"/>
        <v>223.73979744245526</v>
      </c>
      <c r="AB56" s="28">
        <f t="shared" si="5"/>
        <v>3.8621313793130372</v>
      </c>
      <c r="AC56" s="28">
        <f t="shared" si="6"/>
        <v>2.5921767573958667</v>
      </c>
      <c r="AD56" s="28">
        <f t="shared" si="7"/>
        <v>1.0797886186496997</v>
      </c>
      <c r="AE56" s="28">
        <f t="shared" si="8"/>
        <v>2.3497432405668701</v>
      </c>
      <c r="AF56" s="28">
        <f t="shared" si="9"/>
        <v>1.0797886186496997</v>
      </c>
      <c r="AG56" s="43"/>
      <c r="AH56" s="43"/>
    </row>
    <row r="57" spans="1:34" x14ac:dyDescent="0.55000000000000004">
      <c r="A57" t="s">
        <v>46</v>
      </c>
      <c r="C57">
        <v>1</v>
      </c>
      <c r="D57" t="s">
        <v>27</v>
      </c>
      <c r="E57" s="9" t="s">
        <v>15</v>
      </c>
      <c r="F57" t="s">
        <v>28</v>
      </c>
      <c r="G57" s="9" t="str">
        <f t="shared" si="0"/>
        <v>Early Poor</v>
      </c>
      <c r="H57" s="9" t="str">
        <f t="shared" si="1"/>
        <v>Early Intermediate</v>
      </c>
      <c r="I57" t="s">
        <v>29</v>
      </c>
      <c r="J57" s="28" t="s">
        <v>128</v>
      </c>
      <c r="K57" s="28" t="s">
        <v>379</v>
      </c>
      <c r="L57" s="28" t="s">
        <v>129</v>
      </c>
      <c r="M57" s="21"/>
      <c r="N57" s="29" t="s">
        <v>130</v>
      </c>
      <c r="O57" s="29" t="s">
        <v>142</v>
      </c>
      <c r="P57" s="29" t="s">
        <v>132</v>
      </c>
      <c r="Q57" s="29"/>
      <c r="R57" s="29" t="s">
        <v>142</v>
      </c>
      <c r="S57" s="29" t="s">
        <v>151</v>
      </c>
      <c r="V57" s="12">
        <v>8.7482260800000002</v>
      </c>
      <c r="W57" s="12">
        <v>87482.260800000004</v>
      </c>
      <c r="X57">
        <v>7320</v>
      </c>
      <c r="Y57">
        <v>333</v>
      </c>
      <c r="Z57" s="28">
        <f t="shared" si="2"/>
        <v>11.951128524590164</v>
      </c>
      <c r="AA57" s="28">
        <f t="shared" si="3"/>
        <v>262.7094918918919</v>
      </c>
      <c r="AB57" s="28">
        <f t="shared" si="5"/>
        <v>3.8645110810583918</v>
      </c>
      <c r="AC57" s="28">
        <f t="shared" si="6"/>
        <v>2.5224442335063197</v>
      </c>
      <c r="AD57" s="28">
        <f t="shared" si="7"/>
        <v>1.077408916904345</v>
      </c>
      <c r="AE57" s="28">
        <f t="shared" si="8"/>
        <v>2.4194757644564171</v>
      </c>
      <c r="AF57" s="28">
        <f t="shared" si="9"/>
        <v>1.077408916904345</v>
      </c>
      <c r="AG57" s="43"/>
      <c r="AH57" s="43"/>
    </row>
    <row r="58" spans="1:34" x14ac:dyDescent="0.55000000000000004">
      <c r="A58" t="s">
        <v>46</v>
      </c>
      <c r="C58">
        <v>1</v>
      </c>
      <c r="D58" t="s">
        <v>27</v>
      </c>
      <c r="E58" s="9" t="s">
        <v>15</v>
      </c>
      <c r="F58" t="s">
        <v>28</v>
      </c>
      <c r="G58" s="9" t="str">
        <f t="shared" si="0"/>
        <v>Early Poor</v>
      </c>
      <c r="H58" s="9" t="str">
        <f t="shared" si="1"/>
        <v>Early Intermediate</v>
      </c>
      <c r="I58" t="s">
        <v>29</v>
      </c>
      <c r="J58" s="28" t="s">
        <v>128</v>
      </c>
      <c r="K58" s="28" t="s">
        <v>379</v>
      </c>
      <c r="L58" s="28" t="s">
        <v>129</v>
      </c>
      <c r="M58" s="21"/>
      <c r="N58" s="29" t="s">
        <v>130</v>
      </c>
      <c r="O58" s="29" t="s">
        <v>142</v>
      </c>
      <c r="P58" s="29" t="s">
        <v>132</v>
      </c>
      <c r="Q58" s="29"/>
      <c r="R58" s="29" t="s">
        <v>142</v>
      </c>
      <c r="S58" s="29" t="s">
        <v>151</v>
      </c>
      <c r="V58" s="12">
        <v>8.7482260800000002</v>
      </c>
      <c r="W58" s="12">
        <v>87482.260800000004</v>
      </c>
      <c r="X58">
        <v>7260</v>
      </c>
      <c r="Y58">
        <v>326.7</v>
      </c>
      <c r="Z58" s="28">
        <f t="shared" si="2"/>
        <v>12.049898181818183</v>
      </c>
      <c r="AA58" s="28">
        <f t="shared" si="3"/>
        <v>267.77551515151515</v>
      </c>
      <c r="AB58" s="28">
        <f t="shared" si="5"/>
        <v>3.8609366207000937</v>
      </c>
      <c r="AC58" s="28">
        <f t="shared" si="6"/>
        <v>2.5141491344754372</v>
      </c>
      <c r="AD58" s="28">
        <f t="shared" si="7"/>
        <v>1.0809833772626432</v>
      </c>
      <c r="AE58" s="28">
        <f t="shared" si="8"/>
        <v>2.4277708634872996</v>
      </c>
      <c r="AF58" s="28">
        <f t="shared" si="9"/>
        <v>1.0809833772626432</v>
      </c>
      <c r="AG58" s="43"/>
      <c r="AH58" s="43"/>
    </row>
    <row r="59" spans="1:34" x14ac:dyDescent="0.55000000000000004">
      <c r="A59" t="s">
        <v>46</v>
      </c>
      <c r="C59">
        <v>1</v>
      </c>
      <c r="D59" t="s">
        <v>27</v>
      </c>
      <c r="E59" s="9" t="s">
        <v>15</v>
      </c>
      <c r="F59" t="s">
        <v>28</v>
      </c>
      <c r="G59" s="9" t="str">
        <f t="shared" si="0"/>
        <v>Early Poor</v>
      </c>
      <c r="H59" s="9" t="str">
        <f t="shared" si="1"/>
        <v>Early Intermediate</v>
      </c>
      <c r="I59" t="s">
        <v>29</v>
      </c>
      <c r="J59" s="28" t="s">
        <v>128</v>
      </c>
      <c r="K59" s="28" t="s">
        <v>379</v>
      </c>
      <c r="L59" s="28" t="s">
        <v>129</v>
      </c>
      <c r="M59" s="21"/>
      <c r="N59" s="29" t="s">
        <v>130</v>
      </c>
      <c r="O59" s="29" t="s">
        <v>142</v>
      </c>
      <c r="P59" s="29" t="s">
        <v>132</v>
      </c>
      <c r="Q59" s="29"/>
      <c r="R59" s="29" t="s">
        <v>142</v>
      </c>
      <c r="S59" s="29" t="s">
        <v>151</v>
      </c>
      <c r="V59">
        <v>8.7233212799999986</v>
      </c>
      <c r="W59">
        <v>87233.212799999979</v>
      </c>
      <c r="X59">
        <v>7030</v>
      </c>
      <c r="Y59">
        <v>338.1</v>
      </c>
      <c r="Z59" s="28">
        <f t="shared" si="2"/>
        <v>12.40870736842105</v>
      </c>
      <c r="AA59" s="28">
        <f t="shared" si="3"/>
        <v>258.01009405501321</v>
      </c>
      <c r="AB59" s="28">
        <f t="shared" si="5"/>
        <v>3.8469553250198238</v>
      </c>
      <c r="AC59" s="28">
        <f t="shared" si="6"/>
        <v>2.5290451707657691</v>
      </c>
      <c r="AD59" s="28">
        <f t="shared" si="7"/>
        <v>1.0937265428201761</v>
      </c>
      <c r="AE59" s="28">
        <f t="shared" si="8"/>
        <v>2.4116366970742309</v>
      </c>
      <c r="AF59" s="28">
        <f t="shared" si="9"/>
        <v>1.0937265428201761</v>
      </c>
      <c r="AG59" s="43"/>
      <c r="AH59" s="43"/>
    </row>
    <row r="60" spans="1:34" x14ac:dyDescent="0.55000000000000004">
      <c r="A60" t="s">
        <v>46</v>
      </c>
      <c r="B60" t="s">
        <v>158</v>
      </c>
      <c r="C60">
        <v>1</v>
      </c>
      <c r="D60" t="s">
        <v>27</v>
      </c>
      <c r="E60" s="9" t="s">
        <v>15</v>
      </c>
      <c r="F60" t="s">
        <v>28</v>
      </c>
      <c r="G60" s="9" t="str">
        <f t="shared" si="0"/>
        <v>Early Poor</v>
      </c>
      <c r="H60" s="9" t="str">
        <f t="shared" si="1"/>
        <v>Early Intermediate</v>
      </c>
      <c r="I60" t="s">
        <v>29</v>
      </c>
      <c r="J60" s="28" t="s">
        <v>128</v>
      </c>
      <c r="K60" s="28" t="s">
        <v>379</v>
      </c>
      <c r="L60" s="28" t="s">
        <v>129</v>
      </c>
      <c r="M60" s="21"/>
      <c r="N60" s="29" t="s">
        <v>130</v>
      </c>
      <c r="O60" s="29" t="s">
        <v>142</v>
      </c>
      <c r="P60" s="29" t="s">
        <v>132</v>
      </c>
      <c r="Q60" s="29"/>
      <c r="R60" s="29" t="s">
        <v>142</v>
      </c>
      <c r="S60" s="29" t="s">
        <v>151</v>
      </c>
      <c r="V60">
        <v>8.7233212799999986</v>
      </c>
      <c r="W60">
        <v>87233.212799999979</v>
      </c>
      <c r="X60" s="2">
        <v>7220</v>
      </c>
      <c r="Y60" s="2">
        <v>397.5</v>
      </c>
      <c r="Z60" s="28">
        <f t="shared" si="2"/>
        <v>12.082162437673126</v>
      </c>
      <c r="AA60" s="28">
        <f t="shared" si="3"/>
        <v>219.45462339622637</v>
      </c>
      <c r="AB60" s="28">
        <f t="shared" si="5"/>
        <v>3.858537197569639</v>
      </c>
      <c r="AC60" s="28">
        <f t="shared" si="6"/>
        <v>2.5993371329924893</v>
      </c>
      <c r="AD60" s="28">
        <f t="shared" si="7"/>
        <v>1.082144670270361</v>
      </c>
      <c r="AE60" s="28">
        <f t="shared" si="8"/>
        <v>2.3413447348475112</v>
      </c>
      <c r="AF60" s="28">
        <f t="shared" si="9"/>
        <v>1.082144670270361</v>
      </c>
      <c r="AG60" s="43"/>
      <c r="AH60" s="43"/>
    </row>
    <row r="61" spans="1:34" s="28" customFormat="1" x14ac:dyDescent="0.55000000000000004">
      <c r="A61" s="28" t="s">
        <v>47</v>
      </c>
      <c r="B61" s="28" t="s">
        <v>159</v>
      </c>
      <c r="C61" s="28">
        <v>1</v>
      </c>
      <c r="D61" t="s">
        <v>27</v>
      </c>
      <c r="E61" s="9" t="s">
        <v>15</v>
      </c>
      <c r="F61" s="28" t="s">
        <v>28</v>
      </c>
      <c r="G61" s="9" t="str">
        <f t="shared" si="0"/>
        <v>Early Poor</v>
      </c>
      <c r="H61" s="9" t="str">
        <f t="shared" si="1"/>
        <v>Early Intermediate</v>
      </c>
      <c r="I61" s="28" t="s">
        <v>29</v>
      </c>
      <c r="J61" s="28" t="s">
        <v>128</v>
      </c>
      <c r="K61" s="28" t="s">
        <v>379</v>
      </c>
      <c r="L61" s="28" t="s">
        <v>129</v>
      </c>
      <c r="M61" s="30"/>
      <c r="N61" s="29" t="s">
        <v>130</v>
      </c>
      <c r="O61" s="29" t="s">
        <v>142</v>
      </c>
      <c r="P61" s="29" t="s">
        <v>132</v>
      </c>
      <c r="Q61" s="29"/>
      <c r="R61" s="29" t="s">
        <v>142</v>
      </c>
      <c r="S61" s="29" t="s">
        <v>151</v>
      </c>
      <c r="V61" s="12">
        <v>8.8370531999999997</v>
      </c>
      <c r="W61" s="12">
        <v>88370.531999999992</v>
      </c>
      <c r="X61">
        <v>7360</v>
      </c>
      <c r="Y61">
        <v>334</v>
      </c>
      <c r="Z61" s="28">
        <f t="shared" si="2"/>
        <v>12.006865760869564</v>
      </c>
      <c r="AA61" s="28">
        <f t="shared" si="3"/>
        <v>264.58243113772454</v>
      </c>
      <c r="AB61" s="28">
        <f t="shared" si="5"/>
        <v>3.8668778143374989</v>
      </c>
      <c r="AC61" s="28">
        <f t="shared" si="6"/>
        <v>2.5237464668115646</v>
      </c>
      <c r="AD61" s="28">
        <f t="shared" si="7"/>
        <v>1.07942965516281</v>
      </c>
      <c r="AE61" s="28">
        <f t="shared" si="8"/>
        <v>2.4225610026887443</v>
      </c>
      <c r="AF61" s="28">
        <f t="shared" si="9"/>
        <v>1.07942965516281</v>
      </c>
      <c r="AG61" s="43"/>
      <c r="AH61" s="43"/>
    </row>
    <row r="62" spans="1:34" x14ac:dyDescent="0.55000000000000004">
      <c r="A62" t="s">
        <v>47</v>
      </c>
      <c r="C62">
        <v>1</v>
      </c>
      <c r="D62" t="s">
        <v>27</v>
      </c>
      <c r="E62" s="9" t="s">
        <v>15</v>
      </c>
      <c r="F62" t="s">
        <v>28</v>
      </c>
      <c r="G62" s="9" t="str">
        <f t="shared" si="0"/>
        <v>Early Poor</v>
      </c>
      <c r="H62" s="9" t="str">
        <f t="shared" si="1"/>
        <v>Early Intermediate</v>
      </c>
      <c r="I62" t="s">
        <v>29</v>
      </c>
      <c r="J62" s="28" t="s">
        <v>128</v>
      </c>
      <c r="K62" s="28" t="s">
        <v>379</v>
      </c>
      <c r="L62" s="28" t="s">
        <v>129</v>
      </c>
      <c r="M62" s="21"/>
      <c r="N62" s="29" t="s">
        <v>130</v>
      </c>
      <c r="O62" s="29" t="s">
        <v>142</v>
      </c>
      <c r="P62" s="29" t="s">
        <v>132</v>
      </c>
      <c r="Q62" s="29"/>
      <c r="R62" s="29" t="s">
        <v>142</v>
      </c>
      <c r="S62" s="29" t="s">
        <v>151</v>
      </c>
      <c r="V62" s="12">
        <v>8.8370531999999997</v>
      </c>
      <c r="W62" s="12">
        <v>88370.531999999992</v>
      </c>
      <c r="X62">
        <v>7170</v>
      </c>
      <c r="Y62">
        <v>313.7</v>
      </c>
      <c r="Z62" s="28">
        <f t="shared" si="2"/>
        <v>12.325039330543932</v>
      </c>
      <c r="AA62" s="28">
        <f t="shared" si="3"/>
        <v>281.70395919668471</v>
      </c>
      <c r="AB62" s="28">
        <f t="shared" si="5"/>
        <v>3.8555191556678001</v>
      </c>
      <c r="AC62" s="28">
        <f t="shared" si="6"/>
        <v>2.4965145186977451</v>
      </c>
      <c r="AD62" s="28">
        <f t="shared" si="7"/>
        <v>1.0907883138325087</v>
      </c>
      <c r="AE62" s="28">
        <f t="shared" si="8"/>
        <v>2.4497929508025638</v>
      </c>
      <c r="AF62" s="28">
        <f t="shared" si="9"/>
        <v>1.0907883138325087</v>
      </c>
      <c r="AG62" s="43"/>
      <c r="AH62" s="43"/>
    </row>
    <row r="63" spans="1:34" x14ac:dyDescent="0.55000000000000004">
      <c r="A63" t="s">
        <v>47</v>
      </c>
      <c r="C63">
        <v>1</v>
      </c>
      <c r="D63" t="s">
        <v>27</v>
      </c>
      <c r="E63" s="9" t="s">
        <v>15</v>
      </c>
      <c r="F63" t="s">
        <v>28</v>
      </c>
      <c r="G63" s="9" t="str">
        <f t="shared" si="0"/>
        <v>Early Poor</v>
      </c>
      <c r="H63" s="9" t="str">
        <f t="shared" si="1"/>
        <v>Early Intermediate</v>
      </c>
      <c r="I63" t="s">
        <v>29</v>
      </c>
      <c r="J63" s="28" t="s">
        <v>128</v>
      </c>
      <c r="K63" s="28" t="s">
        <v>379</v>
      </c>
      <c r="L63" s="28" t="s">
        <v>129</v>
      </c>
      <c r="M63" s="21"/>
      <c r="N63" s="29" t="s">
        <v>130</v>
      </c>
      <c r="O63" s="29" t="s">
        <v>142</v>
      </c>
      <c r="P63" s="29" t="s">
        <v>132</v>
      </c>
      <c r="Q63" s="29"/>
      <c r="R63" s="29" t="s">
        <v>142</v>
      </c>
      <c r="S63" s="29" t="s">
        <v>151</v>
      </c>
      <c r="V63" s="12">
        <v>8.8370531999999997</v>
      </c>
      <c r="W63" s="12">
        <v>88370.531999999992</v>
      </c>
      <c r="X63">
        <v>7260</v>
      </c>
      <c r="Y63">
        <v>308.3</v>
      </c>
      <c r="Z63" s="28">
        <f t="shared" si="2"/>
        <v>12.172249586776859</v>
      </c>
      <c r="AA63" s="28">
        <f t="shared" si="3"/>
        <v>286.63811871553679</v>
      </c>
      <c r="AB63" s="28">
        <f t="shared" si="5"/>
        <v>3.8609366207000937</v>
      </c>
      <c r="AC63" s="28">
        <f t="shared" si="6"/>
        <v>2.4889735247265081</v>
      </c>
      <c r="AD63" s="28">
        <f t="shared" si="7"/>
        <v>1.0853708488002152</v>
      </c>
      <c r="AE63" s="28">
        <f t="shared" si="8"/>
        <v>2.4573339447738007</v>
      </c>
      <c r="AF63" s="28">
        <f t="shared" si="9"/>
        <v>1.0853708488002152</v>
      </c>
      <c r="AG63" s="43"/>
      <c r="AH63" s="43"/>
    </row>
    <row r="64" spans="1:34" x14ac:dyDescent="0.55000000000000004">
      <c r="A64" t="s">
        <v>47</v>
      </c>
      <c r="C64">
        <v>1</v>
      </c>
      <c r="D64" t="s">
        <v>27</v>
      </c>
      <c r="E64" s="9" t="s">
        <v>15</v>
      </c>
      <c r="F64" t="s">
        <v>28</v>
      </c>
      <c r="G64" s="9" t="str">
        <f t="shared" si="0"/>
        <v>Early Poor</v>
      </c>
      <c r="H64" s="9" t="str">
        <f t="shared" si="1"/>
        <v>Early Intermediate</v>
      </c>
      <c r="I64" t="s">
        <v>29</v>
      </c>
      <c r="J64" s="28" t="s">
        <v>128</v>
      </c>
      <c r="K64" s="28" t="s">
        <v>379</v>
      </c>
      <c r="L64" s="28" t="s">
        <v>129</v>
      </c>
      <c r="M64" s="21"/>
      <c r="N64" s="29" t="s">
        <v>130</v>
      </c>
      <c r="O64" s="29" t="s">
        <v>142</v>
      </c>
      <c r="P64" s="29" t="s">
        <v>132</v>
      </c>
      <c r="Q64" s="29"/>
      <c r="R64" s="29" t="s">
        <v>142</v>
      </c>
      <c r="S64" s="29" t="s">
        <v>151</v>
      </c>
      <c r="V64">
        <v>8.9051263200000008</v>
      </c>
      <c r="W64">
        <v>89051.263200000001</v>
      </c>
      <c r="X64">
        <v>7380</v>
      </c>
      <c r="Y64">
        <v>319</v>
      </c>
      <c r="Z64" s="28">
        <f t="shared" si="2"/>
        <v>12.066566829268293</v>
      </c>
      <c r="AA64" s="28">
        <f t="shared" si="3"/>
        <v>279.15756489028212</v>
      </c>
      <c r="AB64" s="28">
        <f t="shared" si="5"/>
        <v>3.8680563618230415</v>
      </c>
      <c r="AC64" s="28">
        <f t="shared" si="6"/>
        <v>2.503790683057181</v>
      </c>
      <c r="AD64" s="28">
        <f t="shared" si="7"/>
        <v>1.0815837225253342</v>
      </c>
      <c r="AE64" s="28">
        <f t="shared" si="8"/>
        <v>2.4458494012911944</v>
      </c>
      <c r="AF64" s="28">
        <f t="shared" si="9"/>
        <v>1.0815837225253342</v>
      </c>
      <c r="AG64" s="43"/>
      <c r="AH64" s="43"/>
    </row>
    <row r="65" spans="1:34" x14ac:dyDescent="0.55000000000000004">
      <c r="A65" t="s">
        <v>47</v>
      </c>
      <c r="B65" t="s">
        <v>160</v>
      </c>
      <c r="C65">
        <v>1</v>
      </c>
      <c r="D65" t="s">
        <v>27</v>
      </c>
      <c r="E65" s="9" t="s">
        <v>15</v>
      </c>
      <c r="F65" t="s">
        <v>28</v>
      </c>
      <c r="G65" s="9" t="str">
        <f t="shared" si="0"/>
        <v>Early Poor</v>
      </c>
      <c r="H65" s="9" t="str">
        <f t="shared" si="1"/>
        <v>Early Intermediate</v>
      </c>
      <c r="I65" t="s">
        <v>29</v>
      </c>
      <c r="J65" s="28" t="s">
        <v>128</v>
      </c>
      <c r="K65" s="28" t="s">
        <v>379</v>
      </c>
      <c r="L65" s="28" t="s">
        <v>129</v>
      </c>
      <c r="M65" s="21"/>
      <c r="N65" s="29" t="s">
        <v>130</v>
      </c>
      <c r="O65" s="29" t="s">
        <v>142</v>
      </c>
      <c r="P65" s="29" t="s">
        <v>132</v>
      </c>
      <c r="Q65" s="29"/>
      <c r="R65" s="29" t="s">
        <v>142</v>
      </c>
      <c r="S65" s="29" t="s">
        <v>151</v>
      </c>
      <c r="V65">
        <v>8.9051263200000008</v>
      </c>
      <c r="W65">
        <v>89051.263200000001</v>
      </c>
      <c r="X65" s="2">
        <v>7480</v>
      </c>
      <c r="Y65" s="2">
        <v>363</v>
      </c>
      <c r="Z65" s="28">
        <f t="shared" si="2"/>
        <v>11.905249090909091</v>
      </c>
      <c r="AA65" s="28">
        <f t="shared" si="3"/>
        <v>245.32028429752066</v>
      </c>
      <c r="AB65" s="28">
        <f t="shared" si="5"/>
        <v>3.8739015978644615</v>
      </c>
      <c r="AC65" s="28">
        <f t="shared" si="6"/>
        <v>2.5599066250361124</v>
      </c>
      <c r="AD65" s="28">
        <f t="shared" si="7"/>
        <v>1.0757384864839143</v>
      </c>
      <c r="AE65" s="28">
        <f t="shared" si="8"/>
        <v>2.389733459312263</v>
      </c>
      <c r="AF65" s="28">
        <f t="shared" si="9"/>
        <v>1.0757384864839143</v>
      </c>
      <c r="AG65" s="43"/>
      <c r="AH65" s="43"/>
    </row>
    <row r="66" spans="1:34" s="28" customFormat="1" x14ac:dyDescent="0.55000000000000004">
      <c r="A66" s="28" t="s">
        <v>48</v>
      </c>
      <c r="B66" s="28" t="s">
        <v>161</v>
      </c>
      <c r="C66" s="28">
        <v>1</v>
      </c>
      <c r="D66" t="s">
        <v>27</v>
      </c>
      <c r="E66" s="10" t="s">
        <v>14</v>
      </c>
      <c r="F66" s="28" t="s">
        <v>28</v>
      </c>
      <c r="G66" s="9" t="str">
        <f t="shared" ref="G66:G129" si="10">CONCATENATE(D66," ",F66)</f>
        <v>Early Poor</v>
      </c>
      <c r="H66" s="9" t="str">
        <f t="shared" ref="H66:H129" si="11">CONCATENATE(D66, " ", E66)</f>
        <v>Early Wall</v>
      </c>
      <c r="I66" s="28" t="s">
        <v>29</v>
      </c>
      <c r="J66" s="28" t="s">
        <v>128</v>
      </c>
      <c r="K66" s="28" t="s">
        <v>378</v>
      </c>
      <c r="L66" s="28" t="s">
        <v>139</v>
      </c>
      <c r="M66" s="30" t="s">
        <v>162</v>
      </c>
      <c r="N66" s="29" t="s">
        <v>140</v>
      </c>
      <c r="O66" s="31" t="s">
        <v>141</v>
      </c>
      <c r="P66" s="31" t="s">
        <v>132</v>
      </c>
      <c r="Q66" s="31" t="s">
        <v>163</v>
      </c>
      <c r="R66" s="31" t="s">
        <v>142</v>
      </c>
      <c r="S66" s="29" t="s">
        <v>164</v>
      </c>
      <c r="V66" s="12">
        <v>8.8893532799999999</v>
      </c>
      <c r="W66" s="12">
        <v>88893.532800000001</v>
      </c>
      <c r="X66">
        <v>12010</v>
      </c>
      <c r="Y66">
        <v>657</v>
      </c>
      <c r="Z66" s="28">
        <f t="shared" ref="Z66:Z129" si="12">W66/X66</f>
        <v>7.4016263780183182</v>
      </c>
      <c r="AA66" s="28">
        <f t="shared" ref="AA66:AA129" si="13">W66/Y66</f>
        <v>135.3021808219178</v>
      </c>
      <c r="AB66" s="28">
        <f t="shared" si="5"/>
        <v>4.079543007402906</v>
      </c>
      <c r="AC66" s="28">
        <f t="shared" si="6"/>
        <v>2.8175653695597807</v>
      </c>
      <c r="AD66" s="28">
        <f t="shared" si="7"/>
        <v>0.86932715883795653</v>
      </c>
      <c r="AE66" s="28">
        <f t="shared" si="8"/>
        <v>2.1313047966810816</v>
      </c>
      <c r="AF66" s="28">
        <f t="shared" si="9"/>
        <v>0.86932715883795653</v>
      </c>
      <c r="AG66" s="43"/>
      <c r="AH66" s="43"/>
    </row>
    <row r="67" spans="1:34" x14ac:dyDescent="0.55000000000000004">
      <c r="A67" t="s">
        <v>48</v>
      </c>
      <c r="C67">
        <v>1</v>
      </c>
      <c r="D67" t="s">
        <v>27</v>
      </c>
      <c r="E67" s="10" t="s">
        <v>14</v>
      </c>
      <c r="F67" t="s">
        <v>28</v>
      </c>
      <c r="G67" s="9" t="str">
        <f t="shared" si="10"/>
        <v>Early Poor</v>
      </c>
      <c r="H67" s="9" t="str">
        <f t="shared" si="11"/>
        <v>Early Wall</v>
      </c>
      <c r="I67" t="s">
        <v>29</v>
      </c>
      <c r="J67" s="28" t="s">
        <v>128</v>
      </c>
      <c r="K67" s="28" t="s">
        <v>378</v>
      </c>
      <c r="L67" s="28" t="s">
        <v>139</v>
      </c>
      <c r="M67" s="21"/>
      <c r="N67" s="29" t="s">
        <v>140</v>
      </c>
      <c r="O67" s="31" t="s">
        <v>141</v>
      </c>
      <c r="P67" s="31" t="s">
        <v>132</v>
      </c>
      <c r="Q67" s="31" t="s">
        <v>163</v>
      </c>
      <c r="R67" s="31" t="s">
        <v>142</v>
      </c>
      <c r="S67" s="29" t="s">
        <v>164</v>
      </c>
      <c r="V67" s="12">
        <v>8.8893532799999999</v>
      </c>
      <c r="W67" s="12">
        <v>88893.532800000001</v>
      </c>
      <c r="X67">
        <v>10690</v>
      </c>
      <c r="Y67">
        <v>639</v>
      </c>
      <c r="Z67" s="28">
        <f t="shared" si="12"/>
        <v>8.3155783723105703</v>
      </c>
      <c r="AA67" s="28">
        <f t="shared" si="13"/>
        <v>139.11350985915493</v>
      </c>
      <c r="AB67" s="28">
        <f t="shared" ref="AB67:AB130" si="14">LOG10(X67)</f>
        <v>4.0289777052087778</v>
      </c>
      <c r="AC67" s="28">
        <f t="shared" ref="AC67:AC130" si="15">LOG10(Y67)</f>
        <v>2.8055008581584002</v>
      </c>
      <c r="AD67" s="28">
        <f t="shared" ref="AD67:AD130" si="16">LOG10(Z67)</f>
        <v>0.91989246103208444</v>
      </c>
      <c r="AE67" s="28">
        <f t="shared" ref="AE67:AE130" si="17">LOG10(AA67)</f>
        <v>2.1433693080824625</v>
      </c>
      <c r="AF67" s="28">
        <f t="shared" ref="AF67:AF130" si="18">AD67</f>
        <v>0.91989246103208444</v>
      </c>
      <c r="AG67" s="43"/>
      <c r="AH67" s="43"/>
    </row>
    <row r="68" spans="1:34" x14ac:dyDescent="0.55000000000000004">
      <c r="A68" t="s">
        <v>48</v>
      </c>
      <c r="B68" t="s">
        <v>165</v>
      </c>
      <c r="C68">
        <v>1</v>
      </c>
      <c r="D68" t="s">
        <v>27</v>
      </c>
      <c r="E68" s="10" t="s">
        <v>14</v>
      </c>
      <c r="F68" t="s">
        <v>28</v>
      </c>
      <c r="G68" s="9" t="str">
        <f t="shared" si="10"/>
        <v>Early Poor</v>
      </c>
      <c r="H68" s="9" t="str">
        <f t="shared" si="11"/>
        <v>Early Wall</v>
      </c>
      <c r="I68" t="s">
        <v>29</v>
      </c>
      <c r="J68" s="28" t="s">
        <v>128</v>
      </c>
      <c r="K68" s="28" t="s">
        <v>378</v>
      </c>
      <c r="L68" s="28" t="s">
        <v>139</v>
      </c>
      <c r="M68" s="21"/>
      <c r="N68" s="29" t="s">
        <v>140</v>
      </c>
      <c r="O68" s="31" t="s">
        <v>141</v>
      </c>
      <c r="P68" s="31" t="s">
        <v>132</v>
      </c>
      <c r="Q68" s="31" t="s">
        <v>163</v>
      </c>
      <c r="R68" s="31" t="s">
        <v>142</v>
      </c>
      <c r="S68" s="29" t="s">
        <v>164</v>
      </c>
      <c r="V68">
        <v>8.9109374399999997</v>
      </c>
      <c r="W68">
        <v>89109.374400000001</v>
      </c>
      <c r="X68">
        <v>10350</v>
      </c>
      <c r="Y68">
        <v>567</v>
      </c>
      <c r="Z68" s="28">
        <f t="shared" si="12"/>
        <v>8.6096013913043485</v>
      </c>
      <c r="AA68" s="28">
        <f t="shared" si="13"/>
        <v>157.15939047619048</v>
      </c>
      <c r="AB68" s="28">
        <f t="shared" si="14"/>
        <v>4.0149403497929361</v>
      </c>
      <c r="AC68" s="28">
        <f t="shared" si="15"/>
        <v>2.7535830588929064</v>
      </c>
      <c r="AD68" s="28">
        <f t="shared" si="16"/>
        <v>0.9349830448840476</v>
      </c>
      <c r="AE68" s="28">
        <f t="shared" si="17"/>
        <v>2.1963403357840776</v>
      </c>
      <c r="AF68" s="28">
        <f t="shared" si="18"/>
        <v>0.9349830448840476</v>
      </c>
      <c r="AG68" s="43"/>
      <c r="AH68" s="43"/>
    </row>
    <row r="69" spans="1:34" x14ac:dyDescent="0.55000000000000004">
      <c r="A69" t="s">
        <v>48</v>
      </c>
      <c r="C69">
        <v>1</v>
      </c>
      <c r="D69" t="s">
        <v>27</v>
      </c>
      <c r="E69" s="10" t="s">
        <v>14</v>
      </c>
      <c r="F69" t="s">
        <v>28</v>
      </c>
      <c r="G69" s="9" t="str">
        <f t="shared" si="10"/>
        <v>Early Poor</v>
      </c>
      <c r="H69" s="9" t="str">
        <f t="shared" si="11"/>
        <v>Early Wall</v>
      </c>
      <c r="I69" t="s">
        <v>29</v>
      </c>
      <c r="J69" s="28" t="s">
        <v>128</v>
      </c>
      <c r="K69" s="28" t="s">
        <v>378</v>
      </c>
      <c r="L69" s="28" t="s">
        <v>139</v>
      </c>
      <c r="M69" s="21"/>
      <c r="N69" s="29" t="s">
        <v>140</v>
      </c>
      <c r="O69" s="31" t="s">
        <v>141</v>
      </c>
      <c r="P69" s="31" t="s">
        <v>132</v>
      </c>
      <c r="Q69" s="31" t="s">
        <v>163</v>
      </c>
      <c r="R69" s="31" t="s">
        <v>142</v>
      </c>
      <c r="S69" s="29" t="s">
        <v>164</v>
      </c>
      <c r="V69">
        <v>8.9109374399999997</v>
      </c>
      <c r="W69">
        <v>89109.374400000001</v>
      </c>
      <c r="X69">
        <v>10930</v>
      </c>
      <c r="Y69">
        <v>671</v>
      </c>
      <c r="Z69" s="28">
        <f t="shared" si="12"/>
        <v>8.1527332479414465</v>
      </c>
      <c r="AA69" s="28">
        <f t="shared" si="13"/>
        <v>132.80085603576751</v>
      </c>
      <c r="AB69" s="28">
        <f t="shared" si="14"/>
        <v>4.0386201619497024</v>
      </c>
      <c r="AC69" s="28">
        <f t="shared" si="15"/>
        <v>2.8267225201689921</v>
      </c>
      <c r="AD69" s="28">
        <f t="shared" si="16"/>
        <v>0.91130323272728142</v>
      </c>
      <c r="AE69" s="28">
        <f t="shared" si="17"/>
        <v>2.123200874507992</v>
      </c>
      <c r="AF69" s="28">
        <f t="shared" si="18"/>
        <v>0.91130323272728142</v>
      </c>
      <c r="AG69" s="43"/>
      <c r="AH69" s="43"/>
    </row>
    <row r="70" spans="1:34" x14ac:dyDescent="0.55000000000000004">
      <c r="A70" t="s">
        <v>48</v>
      </c>
      <c r="B70" t="s">
        <v>166</v>
      </c>
      <c r="C70">
        <v>1</v>
      </c>
      <c r="D70" t="s">
        <v>27</v>
      </c>
      <c r="E70" s="10" t="s">
        <v>14</v>
      </c>
      <c r="F70" t="s">
        <v>28</v>
      </c>
      <c r="G70" s="9" t="str">
        <f t="shared" si="10"/>
        <v>Early Poor</v>
      </c>
      <c r="H70" s="9" t="str">
        <f t="shared" si="11"/>
        <v>Early Wall</v>
      </c>
      <c r="I70" t="s">
        <v>29</v>
      </c>
      <c r="J70" s="28" t="s">
        <v>128</v>
      </c>
      <c r="K70" s="28" t="s">
        <v>378</v>
      </c>
      <c r="L70" s="28" t="s">
        <v>139</v>
      </c>
      <c r="M70" s="21"/>
      <c r="N70" s="29" t="s">
        <v>140</v>
      </c>
      <c r="O70" s="31" t="s">
        <v>141</v>
      </c>
      <c r="P70" s="31" t="s">
        <v>132</v>
      </c>
      <c r="Q70" s="31" t="s">
        <v>163</v>
      </c>
      <c r="R70" s="31" t="s">
        <v>142</v>
      </c>
      <c r="S70" s="29" t="s">
        <v>164</v>
      </c>
      <c r="V70">
        <v>8.7249815999999996</v>
      </c>
      <c r="W70">
        <v>87249.815999999992</v>
      </c>
      <c r="X70" s="2">
        <v>10870</v>
      </c>
      <c r="Y70" s="2">
        <v>581</v>
      </c>
      <c r="Z70" s="28">
        <f t="shared" si="12"/>
        <v>8.0266620055197784</v>
      </c>
      <c r="AA70" s="28">
        <f t="shared" si="13"/>
        <v>150.17180034423407</v>
      </c>
      <c r="AB70" s="28">
        <f t="shared" si="14"/>
        <v>4.0362295440862948</v>
      </c>
      <c r="AC70" s="28">
        <f t="shared" si="15"/>
        <v>2.7641761323903307</v>
      </c>
      <c r="AD70" s="28">
        <f t="shared" si="16"/>
        <v>0.90453497566791508</v>
      </c>
      <c r="AE70" s="28">
        <f t="shared" si="17"/>
        <v>2.1765883873638789</v>
      </c>
      <c r="AF70" s="28">
        <f t="shared" si="18"/>
        <v>0.90453497566791508</v>
      </c>
      <c r="AG70" s="43"/>
      <c r="AH70" s="43"/>
    </row>
    <row r="71" spans="1:34" s="28" customFormat="1" x14ac:dyDescent="0.55000000000000004">
      <c r="A71" s="28" t="s">
        <v>49</v>
      </c>
      <c r="B71" s="28" t="s">
        <v>167</v>
      </c>
      <c r="C71" s="28">
        <v>1</v>
      </c>
      <c r="D71" t="s">
        <v>27</v>
      </c>
      <c r="E71" s="10" t="s">
        <v>14</v>
      </c>
      <c r="F71" s="28" t="s">
        <v>28</v>
      </c>
      <c r="G71" s="9" t="str">
        <f t="shared" si="10"/>
        <v>Early Poor</v>
      </c>
      <c r="H71" s="9" t="str">
        <f t="shared" si="11"/>
        <v>Early Wall</v>
      </c>
      <c r="I71" s="28" t="s">
        <v>29</v>
      </c>
      <c r="J71" s="28" t="s">
        <v>128</v>
      </c>
      <c r="K71" s="28" t="s">
        <v>378</v>
      </c>
      <c r="L71" s="28" t="s">
        <v>139</v>
      </c>
      <c r="M71" s="30"/>
      <c r="N71" s="29" t="s">
        <v>140</v>
      </c>
      <c r="O71" s="31" t="s">
        <v>141</v>
      </c>
      <c r="P71" s="31" t="s">
        <v>132</v>
      </c>
      <c r="Q71" s="31" t="s">
        <v>163</v>
      </c>
      <c r="R71" s="31" t="s">
        <v>142</v>
      </c>
      <c r="S71" s="29" t="s">
        <v>164</v>
      </c>
      <c r="V71" s="12">
        <v>8.9848216799999996</v>
      </c>
      <c r="W71" s="12">
        <v>89848.216799999995</v>
      </c>
      <c r="X71">
        <v>10860</v>
      </c>
      <c r="Y71">
        <v>627</v>
      </c>
      <c r="Z71" s="28">
        <f t="shared" si="12"/>
        <v>8.2733164640883974</v>
      </c>
      <c r="AA71" s="28">
        <f t="shared" si="13"/>
        <v>143.29859138755981</v>
      </c>
      <c r="AB71" s="28">
        <f t="shared" si="14"/>
        <v>4.0358298252528284</v>
      </c>
      <c r="AC71" s="28">
        <f t="shared" si="15"/>
        <v>2.7972675408307164</v>
      </c>
      <c r="AD71" s="28">
        <f t="shared" si="16"/>
        <v>0.91767963691998755</v>
      </c>
      <c r="AE71" s="28">
        <f t="shared" si="17"/>
        <v>2.1562419213420991</v>
      </c>
      <c r="AF71" s="28">
        <f t="shared" si="18"/>
        <v>0.91767963691998755</v>
      </c>
      <c r="AG71" s="43"/>
      <c r="AH71" s="43"/>
    </row>
    <row r="72" spans="1:34" x14ac:dyDescent="0.55000000000000004">
      <c r="A72" t="s">
        <v>49</v>
      </c>
      <c r="C72">
        <v>1</v>
      </c>
      <c r="D72" t="s">
        <v>27</v>
      </c>
      <c r="E72" s="10" t="s">
        <v>14</v>
      </c>
      <c r="F72" t="s">
        <v>28</v>
      </c>
      <c r="G72" s="9" t="str">
        <f t="shared" si="10"/>
        <v>Early Poor</v>
      </c>
      <c r="H72" s="9" t="str">
        <f t="shared" si="11"/>
        <v>Early Wall</v>
      </c>
      <c r="I72" t="s">
        <v>29</v>
      </c>
      <c r="J72" s="28" t="s">
        <v>128</v>
      </c>
      <c r="K72" s="28" t="s">
        <v>378</v>
      </c>
      <c r="L72" s="28" t="s">
        <v>139</v>
      </c>
      <c r="M72" s="21"/>
      <c r="N72" s="29" t="s">
        <v>140</v>
      </c>
      <c r="O72" s="31" t="s">
        <v>141</v>
      </c>
      <c r="P72" s="31" t="s">
        <v>132</v>
      </c>
      <c r="Q72" s="31" t="s">
        <v>163</v>
      </c>
      <c r="R72" s="31" t="s">
        <v>142</v>
      </c>
      <c r="S72" s="29" t="s">
        <v>164</v>
      </c>
      <c r="V72" s="12">
        <v>8.9848216799999996</v>
      </c>
      <c r="W72" s="12">
        <v>89848.216799999995</v>
      </c>
      <c r="X72">
        <v>10990</v>
      </c>
      <c r="Y72">
        <v>698</v>
      </c>
      <c r="Z72" s="28">
        <f t="shared" si="12"/>
        <v>8.175451938125569</v>
      </c>
      <c r="AA72" s="28">
        <f t="shared" si="13"/>
        <v>128.72237363896846</v>
      </c>
      <c r="AB72" s="28">
        <f t="shared" si="14"/>
        <v>4.0409976924234909</v>
      </c>
      <c r="AC72" s="28">
        <f t="shared" si="15"/>
        <v>2.8438554226231609</v>
      </c>
      <c r="AD72" s="28">
        <f t="shared" si="16"/>
        <v>0.91251176974932513</v>
      </c>
      <c r="AE72" s="28">
        <f t="shared" si="17"/>
        <v>2.1096540395496546</v>
      </c>
      <c r="AF72" s="28">
        <f t="shared" si="18"/>
        <v>0.91251176974932513</v>
      </c>
      <c r="AG72" s="43"/>
      <c r="AH72" s="43"/>
    </row>
    <row r="73" spans="1:34" x14ac:dyDescent="0.55000000000000004">
      <c r="A73" t="s">
        <v>49</v>
      </c>
      <c r="B73" t="s">
        <v>168</v>
      </c>
      <c r="C73">
        <v>1</v>
      </c>
      <c r="D73" t="s">
        <v>27</v>
      </c>
      <c r="E73" s="10" t="s">
        <v>14</v>
      </c>
      <c r="F73" t="s">
        <v>28</v>
      </c>
      <c r="G73" s="9" t="str">
        <f t="shared" si="10"/>
        <v>Early Poor</v>
      </c>
      <c r="H73" s="9" t="str">
        <f t="shared" si="11"/>
        <v>Early Wall</v>
      </c>
      <c r="I73" t="s">
        <v>29</v>
      </c>
      <c r="J73" s="28" t="s">
        <v>128</v>
      </c>
      <c r="K73" s="28" t="s">
        <v>378</v>
      </c>
      <c r="L73" s="28" t="s">
        <v>139</v>
      </c>
      <c r="M73" s="21"/>
      <c r="N73" s="29" t="s">
        <v>140</v>
      </c>
      <c r="O73" s="31" t="s">
        <v>141</v>
      </c>
      <c r="P73" s="31" t="s">
        <v>132</v>
      </c>
      <c r="Q73" s="31" t="s">
        <v>163</v>
      </c>
      <c r="R73" s="31" t="s">
        <v>142</v>
      </c>
      <c r="S73" s="29" t="s">
        <v>164</v>
      </c>
      <c r="V73">
        <v>8.9590867200000002</v>
      </c>
      <c r="W73">
        <v>89590.867200000008</v>
      </c>
      <c r="X73">
        <v>10940</v>
      </c>
      <c r="Y73">
        <v>634</v>
      </c>
      <c r="Z73" s="28">
        <f t="shared" si="12"/>
        <v>8.1892931627056686</v>
      </c>
      <c r="AA73" s="28">
        <f t="shared" si="13"/>
        <v>141.31051608832809</v>
      </c>
      <c r="AB73" s="28">
        <f t="shared" si="14"/>
        <v>4.0390173219974121</v>
      </c>
      <c r="AC73" s="28">
        <f t="shared" si="15"/>
        <v>2.8020892578817329</v>
      </c>
      <c r="AD73" s="28">
        <f t="shared" si="16"/>
        <v>0.91324641839240339</v>
      </c>
      <c r="AE73" s="28">
        <f t="shared" si="17"/>
        <v>2.1501744825080826</v>
      </c>
      <c r="AF73" s="28">
        <f t="shared" si="18"/>
        <v>0.91324641839240339</v>
      </c>
      <c r="AG73" s="43"/>
      <c r="AH73" s="43"/>
    </row>
    <row r="74" spans="1:34" x14ac:dyDescent="0.55000000000000004">
      <c r="A74" t="s">
        <v>49</v>
      </c>
      <c r="C74">
        <v>1</v>
      </c>
      <c r="D74" t="s">
        <v>27</v>
      </c>
      <c r="E74" s="10" t="s">
        <v>14</v>
      </c>
      <c r="F74" t="s">
        <v>28</v>
      </c>
      <c r="G74" s="9" t="str">
        <f t="shared" si="10"/>
        <v>Early Poor</v>
      </c>
      <c r="H74" s="9" t="str">
        <f t="shared" si="11"/>
        <v>Early Wall</v>
      </c>
      <c r="I74" t="s">
        <v>29</v>
      </c>
      <c r="J74" s="28" t="s">
        <v>128</v>
      </c>
      <c r="K74" s="28" t="s">
        <v>378</v>
      </c>
      <c r="L74" s="28" t="s">
        <v>139</v>
      </c>
      <c r="M74" s="21"/>
      <c r="N74" s="29" t="s">
        <v>140</v>
      </c>
      <c r="O74" s="31" t="s">
        <v>141</v>
      </c>
      <c r="P74" s="31" t="s">
        <v>132</v>
      </c>
      <c r="Q74" s="31" t="s">
        <v>163</v>
      </c>
      <c r="R74" s="31" t="s">
        <v>142</v>
      </c>
      <c r="S74" s="29" t="s">
        <v>164</v>
      </c>
      <c r="V74">
        <v>8.9590867200000002</v>
      </c>
      <c r="W74">
        <v>89590.867200000008</v>
      </c>
      <c r="X74">
        <v>11050</v>
      </c>
      <c r="Y74">
        <v>632</v>
      </c>
      <c r="Z74" s="28">
        <f t="shared" si="12"/>
        <v>8.1077707873303169</v>
      </c>
      <c r="AA74" s="28">
        <f t="shared" si="13"/>
        <v>141.75770126582279</v>
      </c>
      <c r="AB74" s="28">
        <f t="shared" si="14"/>
        <v>4.0433622780211298</v>
      </c>
      <c r="AC74" s="28">
        <f t="shared" si="15"/>
        <v>2.8007170782823851</v>
      </c>
      <c r="AD74" s="28">
        <f t="shared" si="16"/>
        <v>0.90890146236868585</v>
      </c>
      <c r="AE74" s="28">
        <f t="shared" si="17"/>
        <v>2.1515466621074304</v>
      </c>
      <c r="AF74" s="28">
        <f t="shared" si="18"/>
        <v>0.90890146236868585</v>
      </c>
      <c r="AG74" s="43"/>
      <c r="AH74" s="43"/>
    </row>
    <row r="75" spans="1:34" x14ac:dyDescent="0.55000000000000004">
      <c r="A75" t="s">
        <v>49</v>
      </c>
      <c r="B75" t="s">
        <v>169</v>
      </c>
      <c r="C75">
        <v>1</v>
      </c>
      <c r="D75" t="s">
        <v>27</v>
      </c>
      <c r="E75" s="10" t="s">
        <v>14</v>
      </c>
      <c r="F75" t="s">
        <v>28</v>
      </c>
      <c r="G75" s="9" t="str">
        <f t="shared" si="10"/>
        <v>Early Poor</v>
      </c>
      <c r="H75" s="9" t="str">
        <f t="shared" si="11"/>
        <v>Early Wall</v>
      </c>
      <c r="I75" t="s">
        <v>29</v>
      </c>
      <c r="J75" s="28" t="s">
        <v>128</v>
      </c>
      <c r="K75" s="28" t="s">
        <v>378</v>
      </c>
      <c r="L75" s="28" t="s">
        <v>139</v>
      </c>
      <c r="M75" s="21"/>
      <c r="N75" s="29" t="s">
        <v>140</v>
      </c>
      <c r="O75" s="31" t="s">
        <v>141</v>
      </c>
      <c r="P75" s="31" t="s">
        <v>132</v>
      </c>
      <c r="Q75" s="31" t="s">
        <v>163</v>
      </c>
      <c r="R75" s="31" t="s">
        <v>142</v>
      </c>
      <c r="S75" s="29" t="s">
        <v>164</v>
      </c>
      <c r="V75">
        <v>9.080290080000001</v>
      </c>
      <c r="W75">
        <v>90802.900800000018</v>
      </c>
      <c r="X75" s="2">
        <v>10900</v>
      </c>
      <c r="Y75" s="2">
        <v>548</v>
      </c>
      <c r="Z75" s="28">
        <f t="shared" si="12"/>
        <v>8.3305413577981664</v>
      </c>
      <c r="AA75" s="28">
        <f t="shared" si="13"/>
        <v>165.69872408759127</v>
      </c>
      <c r="AB75" s="28">
        <f t="shared" si="14"/>
        <v>4.0374264979406238</v>
      </c>
      <c r="AC75" s="28">
        <f t="shared" si="15"/>
        <v>2.7387805584843692</v>
      </c>
      <c r="AD75" s="28">
        <f t="shared" si="16"/>
        <v>0.92067322482396385</v>
      </c>
      <c r="AE75" s="28">
        <f t="shared" si="17"/>
        <v>2.2193191642802184</v>
      </c>
      <c r="AF75" s="28">
        <f t="shared" si="18"/>
        <v>0.92067322482396385</v>
      </c>
      <c r="AG75" s="43"/>
      <c r="AH75" s="43"/>
    </row>
    <row r="76" spans="1:34" s="28" customFormat="1" x14ac:dyDescent="0.55000000000000004">
      <c r="A76" s="28" t="s">
        <v>50</v>
      </c>
      <c r="B76" s="28" t="s">
        <v>170</v>
      </c>
      <c r="C76" s="28">
        <v>1</v>
      </c>
      <c r="D76" t="s">
        <v>27</v>
      </c>
      <c r="E76" s="10" t="s">
        <v>14</v>
      </c>
      <c r="F76" s="28" t="s">
        <v>28</v>
      </c>
      <c r="G76" s="9" t="str">
        <f t="shared" si="10"/>
        <v>Early Poor</v>
      </c>
      <c r="H76" s="9" t="str">
        <f t="shared" si="11"/>
        <v>Early Wall</v>
      </c>
      <c r="I76" s="28" t="s">
        <v>29</v>
      </c>
      <c r="J76" s="28" t="s">
        <v>128</v>
      </c>
      <c r="K76" s="28" t="s">
        <v>378</v>
      </c>
      <c r="L76" s="28" t="s">
        <v>139</v>
      </c>
      <c r="M76" s="30"/>
      <c r="N76" s="29" t="s">
        <v>140</v>
      </c>
      <c r="O76" s="31" t="s">
        <v>141</v>
      </c>
      <c r="P76" s="31" t="s">
        <v>132</v>
      </c>
      <c r="Q76" s="31" t="s">
        <v>163</v>
      </c>
      <c r="R76" s="31" t="s">
        <v>142</v>
      </c>
      <c r="S76" s="29" t="s">
        <v>164</v>
      </c>
      <c r="V76">
        <v>8.8329024</v>
      </c>
      <c r="W76">
        <v>88329.024000000005</v>
      </c>
      <c r="X76">
        <v>9800</v>
      </c>
      <c r="Y76">
        <v>521</v>
      </c>
      <c r="Z76" s="28">
        <f t="shared" si="12"/>
        <v>9.013165714285714</v>
      </c>
      <c r="AA76" s="28">
        <f t="shared" si="13"/>
        <v>169.53747408829176</v>
      </c>
      <c r="AB76" s="28">
        <f t="shared" si="14"/>
        <v>3.9912260756924947</v>
      </c>
      <c r="AC76" s="28">
        <f t="shared" si="15"/>
        <v>2.7168377232995247</v>
      </c>
      <c r="AD76" s="28">
        <f t="shared" si="16"/>
        <v>0.95487735599250201</v>
      </c>
      <c r="AE76" s="28">
        <f t="shared" si="17"/>
        <v>2.2292657083854723</v>
      </c>
      <c r="AF76" s="28">
        <f t="shared" si="18"/>
        <v>0.95487735599250201</v>
      </c>
      <c r="AG76" s="43"/>
      <c r="AH76" s="43"/>
    </row>
    <row r="77" spans="1:34" x14ac:dyDescent="0.55000000000000004">
      <c r="A77" t="s">
        <v>50</v>
      </c>
      <c r="C77">
        <v>1</v>
      </c>
      <c r="D77" t="s">
        <v>27</v>
      </c>
      <c r="E77" s="10" t="s">
        <v>14</v>
      </c>
      <c r="F77" t="s">
        <v>28</v>
      </c>
      <c r="G77" s="9" t="str">
        <f t="shared" si="10"/>
        <v>Early Poor</v>
      </c>
      <c r="H77" s="9" t="str">
        <f t="shared" si="11"/>
        <v>Early Wall</v>
      </c>
      <c r="I77" t="s">
        <v>29</v>
      </c>
      <c r="J77" s="28" t="s">
        <v>128</v>
      </c>
      <c r="K77" s="28" t="s">
        <v>378</v>
      </c>
      <c r="L77" s="28" t="s">
        <v>139</v>
      </c>
      <c r="M77" s="21"/>
      <c r="N77" s="29" t="s">
        <v>140</v>
      </c>
      <c r="O77" s="31" t="s">
        <v>141</v>
      </c>
      <c r="P77" s="31" t="s">
        <v>132</v>
      </c>
      <c r="Q77" s="31" t="s">
        <v>163</v>
      </c>
      <c r="R77" s="31" t="s">
        <v>142</v>
      </c>
      <c r="S77" s="29" t="s">
        <v>164</v>
      </c>
      <c r="V77">
        <v>8.8329024</v>
      </c>
      <c r="W77">
        <v>88329.024000000005</v>
      </c>
      <c r="X77">
        <v>9440</v>
      </c>
      <c r="Y77">
        <v>437</v>
      </c>
      <c r="Z77" s="28">
        <f t="shared" si="12"/>
        <v>9.3568881355932216</v>
      </c>
      <c r="AA77" s="28">
        <f t="shared" si="13"/>
        <v>202.12591304347828</v>
      </c>
      <c r="AB77" s="28">
        <f t="shared" si="14"/>
        <v>3.9749719942980688</v>
      </c>
      <c r="AC77" s="28">
        <f t="shared" si="15"/>
        <v>2.6404814369704219</v>
      </c>
      <c r="AD77" s="28">
        <f t="shared" si="16"/>
        <v>0.97113143738692798</v>
      </c>
      <c r="AE77" s="28">
        <f t="shared" si="17"/>
        <v>2.3056219947145751</v>
      </c>
      <c r="AF77" s="28">
        <f t="shared" si="18"/>
        <v>0.97113143738692798</v>
      </c>
      <c r="AG77" s="43"/>
      <c r="AH77" s="43"/>
    </row>
    <row r="78" spans="1:34" x14ac:dyDescent="0.55000000000000004">
      <c r="A78" t="s">
        <v>50</v>
      </c>
      <c r="B78" t="s">
        <v>171</v>
      </c>
      <c r="C78">
        <v>1</v>
      </c>
      <c r="D78" t="s">
        <v>27</v>
      </c>
      <c r="E78" s="10" t="s">
        <v>14</v>
      </c>
      <c r="F78" t="s">
        <v>28</v>
      </c>
      <c r="G78" s="9" t="str">
        <f t="shared" si="10"/>
        <v>Early Poor</v>
      </c>
      <c r="H78" s="9" t="str">
        <f t="shared" si="11"/>
        <v>Early Wall</v>
      </c>
      <c r="I78" t="s">
        <v>29</v>
      </c>
      <c r="J78" s="28" t="s">
        <v>128</v>
      </c>
      <c r="K78" s="28" t="s">
        <v>378</v>
      </c>
      <c r="L78" s="28" t="s">
        <v>139</v>
      </c>
      <c r="M78" s="21"/>
      <c r="N78" s="29" t="s">
        <v>140</v>
      </c>
      <c r="O78" s="31" t="s">
        <v>141</v>
      </c>
      <c r="P78" s="31" t="s">
        <v>132</v>
      </c>
      <c r="Q78" s="31" t="s">
        <v>163</v>
      </c>
      <c r="R78" s="31" t="s">
        <v>142</v>
      </c>
      <c r="S78" s="29" t="s">
        <v>164</v>
      </c>
      <c r="V78">
        <v>8.8329024</v>
      </c>
      <c r="W78">
        <v>88329.024000000005</v>
      </c>
      <c r="X78">
        <v>9420</v>
      </c>
      <c r="Y78">
        <v>445</v>
      </c>
      <c r="Z78" s="28">
        <f t="shared" si="12"/>
        <v>9.3767541401273888</v>
      </c>
      <c r="AA78" s="28">
        <f t="shared" si="13"/>
        <v>198.49218876404495</v>
      </c>
      <c r="AB78" s="28">
        <f t="shared" si="14"/>
        <v>3.9740509027928774</v>
      </c>
      <c r="AC78" s="28">
        <f t="shared" si="15"/>
        <v>2.6483600109809315</v>
      </c>
      <c r="AD78" s="28">
        <f t="shared" si="16"/>
        <v>0.97205252889211946</v>
      </c>
      <c r="AE78" s="28">
        <f t="shared" si="17"/>
        <v>2.2977434207040655</v>
      </c>
      <c r="AF78" s="28">
        <f t="shared" si="18"/>
        <v>0.97205252889211946</v>
      </c>
      <c r="AG78" s="43"/>
      <c r="AH78" s="43"/>
    </row>
    <row r="79" spans="1:34" x14ac:dyDescent="0.55000000000000004">
      <c r="A79" t="s">
        <v>50</v>
      </c>
      <c r="C79">
        <v>1</v>
      </c>
      <c r="D79" t="s">
        <v>27</v>
      </c>
      <c r="E79" s="10" t="s">
        <v>14</v>
      </c>
      <c r="F79" t="s">
        <v>28</v>
      </c>
      <c r="G79" s="9" t="str">
        <f t="shared" si="10"/>
        <v>Early Poor</v>
      </c>
      <c r="H79" s="9" t="str">
        <f t="shared" si="11"/>
        <v>Early Wall</v>
      </c>
      <c r="I79" t="s">
        <v>29</v>
      </c>
      <c r="J79" s="28" t="s">
        <v>128</v>
      </c>
      <c r="K79" s="28" t="s">
        <v>378</v>
      </c>
      <c r="L79" s="28" t="s">
        <v>139</v>
      </c>
      <c r="M79" s="21"/>
      <c r="N79" s="29" t="s">
        <v>140</v>
      </c>
      <c r="O79" s="31" t="s">
        <v>141</v>
      </c>
      <c r="P79" s="31" t="s">
        <v>132</v>
      </c>
      <c r="Q79" s="31" t="s">
        <v>163</v>
      </c>
      <c r="R79" s="31" t="s">
        <v>142</v>
      </c>
      <c r="S79" s="29" t="s">
        <v>164</v>
      </c>
      <c r="V79">
        <v>8.8893532799999999</v>
      </c>
      <c r="W79">
        <v>88893.532800000001</v>
      </c>
      <c r="X79">
        <v>9220</v>
      </c>
      <c r="Y79">
        <v>457</v>
      </c>
      <c r="Z79" s="28">
        <f t="shared" si="12"/>
        <v>9.6413809978308027</v>
      </c>
      <c r="AA79" s="28">
        <f t="shared" si="13"/>
        <v>194.51538905908097</v>
      </c>
      <c r="AB79" s="28">
        <f t="shared" si="14"/>
        <v>3.9647309210536292</v>
      </c>
      <c r="AC79" s="28">
        <f t="shared" si="15"/>
        <v>2.6599162000698504</v>
      </c>
      <c r="AD79" s="28">
        <f t="shared" si="16"/>
        <v>0.98413924518723317</v>
      </c>
      <c r="AE79" s="28">
        <f t="shared" si="17"/>
        <v>2.2889539661710123</v>
      </c>
      <c r="AF79" s="28">
        <f t="shared" si="18"/>
        <v>0.98413924518723317</v>
      </c>
      <c r="AG79" s="43"/>
      <c r="AH79" s="43"/>
    </row>
    <row r="80" spans="1:34" x14ac:dyDescent="0.55000000000000004">
      <c r="A80" t="s">
        <v>50</v>
      </c>
      <c r="B80" t="s">
        <v>172</v>
      </c>
      <c r="C80">
        <v>1</v>
      </c>
      <c r="D80" t="s">
        <v>27</v>
      </c>
      <c r="E80" s="10" t="s">
        <v>14</v>
      </c>
      <c r="F80" t="s">
        <v>28</v>
      </c>
      <c r="G80" s="9" t="str">
        <f t="shared" si="10"/>
        <v>Early Poor</v>
      </c>
      <c r="H80" s="9" t="str">
        <f t="shared" si="11"/>
        <v>Early Wall</v>
      </c>
      <c r="I80" t="s">
        <v>29</v>
      </c>
      <c r="J80" s="28" t="s">
        <v>128</v>
      </c>
      <c r="K80" s="28" t="s">
        <v>378</v>
      </c>
      <c r="L80" s="28" t="s">
        <v>139</v>
      </c>
      <c r="M80" s="21"/>
      <c r="N80" s="29" t="s">
        <v>140</v>
      </c>
      <c r="O80" s="31" t="s">
        <v>141</v>
      </c>
      <c r="P80" s="31" t="s">
        <v>132</v>
      </c>
      <c r="Q80" s="31" t="s">
        <v>163</v>
      </c>
      <c r="R80" s="31" t="s">
        <v>142</v>
      </c>
      <c r="S80" s="29" t="s">
        <v>164</v>
      </c>
      <c r="V80">
        <v>8.8893532799999999</v>
      </c>
      <c r="W80">
        <v>88893.532800000001</v>
      </c>
      <c r="X80" s="2">
        <v>9230</v>
      </c>
      <c r="Y80" s="2">
        <v>465</v>
      </c>
      <c r="Z80" s="28">
        <f t="shared" si="12"/>
        <v>9.6309352979414946</v>
      </c>
      <c r="AA80" s="28">
        <f t="shared" si="13"/>
        <v>191.16888774193549</v>
      </c>
      <c r="AB80" s="28">
        <f t="shared" si="14"/>
        <v>3.965201701025912</v>
      </c>
      <c r="AC80" s="28">
        <f t="shared" si="15"/>
        <v>2.667452952889954</v>
      </c>
      <c r="AD80" s="28">
        <f t="shared" si="16"/>
        <v>0.98366846521495044</v>
      </c>
      <c r="AE80" s="28">
        <f t="shared" si="17"/>
        <v>2.2814172133509087</v>
      </c>
      <c r="AF80" s="28">
        <f t="shared" si="18"/>
        <v>0.98366846521495044</v>
      </c>
      <c r="AG80" s="43"/>
      <c r="AH80" s="43"/>
    </row>
    <row r="81" spans="1:34" s="28" customFormat="1" x14ac:dyDescent="0.55000000000000004">
      <c r="A81" s="28" t="s">
        <v>51</v>
      </c>
      <c r="B81" s="28" t="s">
        <v>173</v>
      </c>
      <c r="C81" s="28">
        <v>1</v>
      </c>
      <c r="D81" t="s">
        <v>27</v>
      </c>
      <c r="E81" s="10" t="s">
        <v>14</v>
      </c>
      <c r="F81" s="28" t="s">
        <v>28</v>
      </c>
      <c r="G81" s="9" t="str">
        <f t="shared" si="10"/>
        <v>Early Poor</v>
      </c>
      <c r="H81" s="9" t="str">
        <f t="shared" si="11"/>
        <v>Early Wall</v>
      </c>
      <c r="I81" s="28" t="s">
        <v>29</v>
      </c>
      <c r="J81" s="28" t="s">
        <v>128</v>
      </c>
      <c r="K81" s="28" t="s">
        <v>378</v>
      </c>
      <c r="L81" s="28" t="s">
        <v>139</v>
      </c>
      <c r="M81" s="30"/>
      <c r="N81" s="29" t="s">
        <v>140</v>
      </c>
      <c r="O81" s="31" t="s">
        <v>141</v>
      </c>
      <c r="P81" s="31" t="s">
        <v>132</v>
      </c>
      <c r="Q81" s="31" t="s">
        <v>163</v>
      </c>
      <c r="R81" s="31" t="s">
        <v>142</v>
      </c>
      <c r="S81" s="29" t="s">
        <v>164</v>
      </c>
      <c r="V81" s="12">
        <v>8.7407546400000005</v>
      </c>
      <c r="W81" s="12">
        <v>87407.546400000007</v>
      </c>
      <c r="X81">
        <v>10910</v>
      </c>
      <c r="Y81">
        <v>519</v>
      </c>
      <c r="Z81" s="28">
        <f t="shared" si="12"/>
        <v>8.0116907791017429</v>
      </c>
      <c r="AA81" s="28">
        <f t="shared" si="13"/>
        <v>168.41531098265898</v>
      </c>
      <c r="AB81" s="28">
        <f t="shared" si="14"/>
        <v>4.0378247505883422</v>
      </c>
      <c r="AC81" s="28">
        <f t="shared" si="15"/>
        <v>2.7151673578484576</v>
      </c>
      <c r="AD81" s="28">
        <f t="shared" si="16"/>
        <v>0.90372417882406386</v>
      </c>
      <c r="AE81" s="28">
        <f t="shared" si="17"/>
        <v>2.2263815715639477</v>
      </c>
      <c r="AF81" s="28">
        <f t="shared" si="18"/>
        <v>0.90372417882406386</v>
      </c>
      <c r="AG81" s="43"/>
      <c r="AH81" s="43"/>
    </row>
    <row r="82" spans="1:34" x14ac:dyDescent="0.55000000000000004">
      <c r="A82" t="s">
        <v>51</v>
      </c>
      <c r="C82">
        <v>1</v>
      </c>
      <c r="D82" t="s">
        <v>27</v>
      </c>
      <c r="E82" s="10" t="s">
        <v>14</v>
      </c>
      <c r="F82" t="s">
        <v>28</v>
      </c>
      <c r="G82" s="9" t="str">
        <f t="shared" si="10"/>
        <v>Early Poor</v>
      </c>
      <c r="H82" s="9" t="str">
        <f t="shared" si="11"/>
        <v>Early Wall</v>
      </c>
      <c r="I82" t="s">
        <v>29</v>
      </c>
      <c r="J82" s="28" t="s">
        <v>128</v>
      </c>
      <c r="K82" s="28" t="s">
        <v>378</v>
      </c>
      <c r="L82" s="28" t="s">
        <v>139</v>
      </c>
      <c r="M82" s="21"/>
      <c r="N82" s="29" t="s">
        <v>140</v>
      </c>
      <c r="O82" s="31" t="s">
        <v>141</v>
      </c>
      <c r="P82" s="31" t="s">
        <v>132</v>
      </c>
      <c r="Q82" s="31" t="s">
        <v>163</v>
      </c>
      <c r="R82" s="31" t="s">
        <v>142</v>
      </c>
      <c r="S82" s="29" t="s">
        <v>164</v>
      </c>
      <c r="V82" s="12">
        <v>8.7407546400000005</v>
      </c>
      <c r="W82" s="12">
        <v>87407.546400000007</v>
      </c>
      <c r="X82">
        <v>10850</v>
      </c>
      <c r="Y82">
        <v>574</v>
      </c>
      <c r="Z82" s="28">
        <f t="shared" si="12"/>
        <v>8.0559950599078345</v>
      </c>
      <c r="AA82" s="28">
        <f t="shared" si="13"/>
        <v>152.27795540069687</v>
      </c>
      <c r="AB82" s="28">
        <f t="shared" si="14"/>
        <v>4.0354297381845488</v>
      </c>
      <c r="AC82" s="28">
        <f t="shared" si="15"/>
        <v>2.7589118923979736</v>
      </c>
      <c r="AD82" s="28">
        <f t="shared" si="16"/>
        <v>0.90611919122785733</v>
      </c>
      <c r="AE82" s="28">
        <f t="shared" si="17"/>
        <v>2.1826370370144321</v>
      </c>
      <c r="AF82" s="28">
        <f t="shared" si="18"/>
        <v>0.90611919122785733</v>
      </c>
      <c r="AG82" s="43"/>
      <c r="AH82" s="43"/>
    </row>
    <row r="83" spans="1:34" x14ac:dyDescent="0.55000000000000004">
      <c r="A83" t="s">
        <v>51</v>
      </c>
      <c r="C83">
        <v>1</v>
      </c>
      <c r="D83" t="s">
        <v>27</v>
      </c>
      <c r="E83" s="10" t="s">
        <v>14</v>
      </c>
      <c r="F83" t="s">
        <v>28</v>
      </c>
      <c r="G83" s="9" t="str">
        <f t="shared" si="10"/>
        <v>Early Poor</v>
      </c>
      <c r="H83" s="9" t="str">
        <f t="shared" si="11"/>
        <v>Early Wall</v>
      </c>
      <c r="I83" t="s">
        <v>29</v>
      </c>
      <c r="J83" s="28" t="s">
        <v>128</v>
      </c>
      <c r="K83" s="28" t="s">
        <v>378</v>
      </c>
      <c r="L83" s="28" t="s">
        <v>139</v>
      </c>
      <c r="M83" s="21"/>
      <c r="N83" s="29" t="s">
        <v>140</v>
      </c>
      <c r="O83" s="31" t="s">
        <v>141</v>
      </c>
      <c r="P83" s="31" t="s">
        <v>132</v>
      </c>
      <c r="Q83" s="31" t="s">
        <v>163</v>
      </c>
      <c r="R83" s="31" t="s">
        <v>142</v>
      </c>
      <c r="S83" s="29" t="s">
        <v>164</v>
      </c>
      <c r="V83" s="12">
        <v>8.7407546400000005</v>
      </c>
      <c r="W83" s="12">
        <v>87407.546400000007</v>
      </c>
      <c r="X83">
        <v>10310</v>
      </c>
      <c r="Y83">
        <v>533</v>
      </c>
      <c r="Z83" s="28">
        <f t="shared" si="12"/>
        <v>8.4779385451018427</v>
      </c>
      <c r="AA83" s="28">
        <f t="shared" si="13"/>
        <v>163.99164427767357</v>
      </c>
      <c r="AB83" s="28">
        <f t="shared" si="14"/>
        <v>4.0132586652835167</v>
      </c>
      <c r="AC83" s="28">
        <f t="shared" si="15"/>
        <v>2.7267272090265724</v>
      </c>
      <c r="AD83" s="28">
        <f t="shared" si="16"/>
        <v>0.92829026412888904</v>
      </c>
      <c r="AE83" s="28">
        <f t="shared" si="17"/>
        <v>2.2148217203858334</v>
      </c>
      <c r="AF83" s="28">
        <f t="shared" si="18"/>
        <v>0.92829026412888904</v>
      </c>
      <c r="AG83" s="43"/>
      <c r="AH83" s="43"/>
    </row>
    <row r="84" spans="1:34" x14ac:dyDescent="0.55000000000000004">
      <c r="A84" t="s">
        <v>51</v>
      </c>
      <c r="C84">
        <v>1</v>
      </c>
      <c r="D84" t="s">
        <v>27</v>
      </c>
      <c r="E84" s="10" t="s">
        <v>14</v>
      </c>
      <c r="F84" t="s">
        <v>28</v>
      </c>
      <c r="G84" s="9" t="str">
        <f t="shared" si="10"/>
        <v>Early Poor</v>
      </c>
      <c r="H84" s="9" t="str">
        <f t="shared" si="11"/>
        <v>Early Wall</v>
      </c>
      <c r="I84" t="s">
        <v>29</v>
      </c>
      <c r="J84" s="28" t="s">
        <v>128</v>
      </c>
      <c r="K84" s="28" t="s">
        <v>378</v>
      </c>
      <c r="L84" s="28" t="s">
        <v>139</v>
      </c>
      <c r="M84" s="21"/>
      <c r="N84" s="29" t="s">
        <v>140</v>
      </c>
      <c r="O84" s="31" t="s">
        <v>141</v>
      </c>
      <c r="P84" s="31" t="s">
        <v>132</v>
      </c>
      <c r="Q84" s="31" t="s">
        <v>163</v>
      </c>
      <c r="R84" s="31" t="s">
        <v>142</v>
      </c>
      <c r="S84" s="29" t="s">
        <v>164</v>
      </c>
      <c r="V84" s="12">
        <v>8.7407546400000005</v>
      </c>
      <c r="W84" s="12">
        <v>87407.546400000007</v>
      </c>
      <c r="X84">
        <v>10050</v>
      </c>
      <c r="Y84">
        <v>495</v>
      </c>
      <c r="Z84" s="28">
        <f t="shared" si="12"/>
        <v>8.6972682985074634</v>
      </c>
      <c r="AA84" s="28">
        <f t="shared" si="13"/>
        <v>176.58090181818184</v>
      </c>
      <c r="AB84" s="28">
        <f t="shared" si="14"/>
        <v>4.0021660617565074</v>
      </c>
      <c r="AC84" s="28">
        <f t="shared" si="15"/>
        <v>2.6946051989335689</v>
      </c>
      <c r="AD84" s="28">
        <f t="shared" si="16"/>
        <v>0.93938286765589796</v>
      </c>
      <c r="AE84" s="28">
        <f t="shared" si="17"/>
        <v>2.2469437304788369</v>
      </c>
      <c r="AF84" s="28">
        <f t="shared" si="18"/>
        <v>0.93938286765589796</v>
      </c>
      <c r="AG84" s="43"/>
      <c r="AH84" s="43"/>
    </row>
    <row r="85" spans="1:34" x14ac:dyDescent="0.55000000000000004">
      <c r="A85" t="s">
        <v>51</v>
      </c>
      <c r="C85">
        <v>1</v>
      </c>
      <c r="D85" t="s">
        <v>27</v>
      </c>
      <c r="E85" s="10" t="s">
        <v>14</v>
      </c>
      <c r="F85" t="s">
        <v>28</v>
      </c>
      <c r="G85" s="9" t="str">
        <f t="shared" si="10"/>
        <v>Early Poor</v>
      </c>
      <c r="H85" s="9" t="str">
        <f t="shared" si="11"/>
        <v>Early Wall</v>
      </c>
      <c r="I85" t="s">
        <v>29</v>
      </c>
      <c r="J85" s="28" t="s">
        <v>128</v>
      </c>
      <c r="K85" s="28" t="s">
        <v>378</v>
      </c>
      <c r="L85" s="28" t="s">
        <v>139</v>
      </c>
      <c r="M85" s="21"/>
      <c r="N85" s="29" t="s">
        <v>140</v>
      </c>
      <c r="O85" s="31" t="s">
        <v>141</v>
      </c>
      <c r="P85" s="31" t="s">
        <v>132</v>
      </c>
      <c r="Q85" s="31" t="s">
        <v>163</v>
      </c>
      <c r="R85" s="31" t="s">
        <v>142</v>
      </c>
      <c r="S85" s="29" t="s">
        <v>164</v>
      </c>
      <c r="V85" s="12">
        <v>8.7407546400000005</v>
      </c>
      <c r="W85" s="12">
        <v>87407.546400000007</v>
      </c>
      <c r="X85" s="2">
        <v>9950</v>
      </c>
      <c r="Y85" s="2">
        <v>457</v>
      </c>
      <c r="Z85" s="28">
        <f t="shared" si="12"/>
        <v>8.7846780301507543</v>
      </c>
      <c r="AA85" s="28">
        <f t="shared" si="13"/>
        <v>191.26377768052518</v>
      </c>
      <c r="AB85" s="28">
        <f t="shared" si="14"/>
        <v>3.9978230807457256</v>
      </c>
      <c r="AC85" s="28">
        <f t="shared" si="15"/>
        <v>2.6599162000698504</v>
      </c>
      <c r="AD85" s="28">
        <f t="shared" si="16"/>
        <v>0.94372584866668019</v>
      </c>
      <c r="AE85" s="28">
        <f t="shared" si="17"/>
        <v>2.2816327293425553</v>
      </c>
      <c r="AF85" s="28">
        <f t="shared" si="18"/>
        <v>0.94372584866668019</v>
      </c>
      <c r="AG85" s="43"/>
      <c r="AH85" s="43"/>
    </row>
    <row r="86" spans="1:34" s="28" customFormat="1" x14ac:dyDescent="0.55000000000000004">
      <c r="A86" s="28" t="s">
        <v>52</v>
      </c>
      <c r="B86" s="28" t="s">
        <v>174</v>
      </c>
      <c r="C86" s="28">
        <v>1</v>
      </c>
      <c r="D86" t="s">
        <v>27</v>
      </c>
      <c r="E86" s="10" t="s">
        <v>14</v>
      </c>
      <c r="F86" s="28" t="s">
        <v>28</v>
      </c>
      <c r="G86" s="9" t="str">
        <f t="shared" si="10"/>
        <v>Early Poor</v>
      </c>
      <c r="H86" s="9" t="str">
        <f t="shared" si="11"/>
        <v>Early Wall</v>
      </c>
      <c r="I86" s="28" t="s">
        <v>29</v>
      </c>
      <c r="J86" s="28" t="s">
        <v>128</v>
      </c>
      <c r="K86" s="28" t="s">
        <v>378</v>
      </c>
      <c r="L86" s="28" t="s">
        <v>139</v>
      </c>
      <c r="M86" s="30"/>
      <c r="N86" s="29" t="s">
        <v>140</v>
      </c>
      <c r="O86" s="31" t="s">
        <v>141</v>
      </c>
      <c r="P86" s="31" t="s">
        <v>132</v>
      </c>
      <c r="Q86" s="31" t="s">
        <v>163</v>
      </c>
      <c r="R86" s="31" t="s">
        <v>142</v>
      </c>
      <c r="S86" s="29" t="s">
        <v>164</v>
      </c>
      <c r="V86" s="12">
        <v>8.8237706399999993</v>
      </c>
      <c r="W86" s="12">
        <v>88237.706399999995</v>
      </c>
      <c r="X86">
        <v>10830</v>
      </c>
      <c r="Y86">
        <v>611</v>
      </c>
      <c r="Z86" s="28">
        <f t="shared" si="12"/>
        <v>8.1475259833795004</v>
      </c>
      <c r="AA86" s="28">
        <f t="shared" si="13"/>
        <v>144.41523142389525</v>
      </c>
      <c r="AB86" s="28">
        <f t="shared" si="14"/>
        <v>4.0346284566253203</v>
      </c>
      <c r="AC86" s="28">
        <f t="shared" si="15"/>
        <v>2.786041210242554</v>
      </c>
      <c r="AD86" s="28">
        <f t="shared" si="16"/>
        <v>0.91102575415348674</v>
      </c>
      <c r="AE86" s="28">
        <f t="shared" si="17"/>
        <v>2.159613000536253</v>
      </c>
      <c r="AF86" s="28">
        <f t="shared" si="18"/>
        <v>0.91102575415348674</v>
      </c>
      <c r="AG86" s="43"/>
      <c r="AH86" s="43"/>
    </row>
    <row r="87" spans="1:34" x14ac:dyDescent="0.55000000000000004">
      <c r="A87" t="s">
        <v>52</v>
      </c>
      <c r="B87" t="s">
        <v>175</v>
      </c>
      <c r="C87">
        <v>1</v>
      </c>
      <c r="D87" t="s">
        <v>27</v>
      </c>
      <c r="E87" s="10" t="s">
        <v>14</v>
      </c>
      <c r="F87" t="s">
        <v>28</v>
      </c>
      <c r="G87" s="9" t="str">
        <f t="shared" si="10"/>
        <v>Early Poor</v>
      </c>
      <c r="H87" s="9" t="str">
        <f t="shared" si="11"/>
        <v>Early Wall</v>
      </c>
      <c r="I87" t="s">
        <v>29</v>
      </c>
      <c r="J87" s="28" t="s">
        <v>128</v>
      </c>
      <c r="K87" s="28" t="s">
        <v>378</v>
      </c>
      <c r="L87" s="28" t="s">
        <v>139</v>
      </c>
      <c r="M87" s="21"/>
      <c r="N87" s="29" t="s">
        <v>140</v>
      </c>
      <c r="O87" s="31" t="s">
        <v>141</v>
      </c>
      <c r="P87" s="31" t="s">
        <v>132</v>
      </c>
      <c r="Q87" s="31" t="s">
        <v>163</v>
      </c>
      <c r="R87" s="31" t="s">
        <v>142</v>
      </c>
      <c r="S87" s="29" t="s">
        <v>164</v>
      </c>
      <c r="V87">
        <v>8.9632375199999998</v>
      </c>
      <c r="W87">
        <v>89632.375199999995</v>
      </c>
      <c r="X87">
        <v>10280</v>
      </c>
      <c r="Y87">
        <v>461</v>
      </c>
      <c r="Z87" s="28">
        <f t="shared" si="12"/>
        <v>8.719102645914397</v>
      </c>
      <c r="AA87" s="28">
        <f t="shared" si="13"/>
        <v>194.43031496746204</v>
      </c>
      <c r="AB87" s="28">
        <f t="shared" si="14"/>
        <v>4.0119931146592567</v>
      </c>
      <c r="AC87" s="28">
        <f t="shared" si="15"/>
        <v>2.663700925389648</v>
      </c>
      <c r="AD87" s="28">
        <f t="shared" si="16"/>
        <v>0.94047179043928419</v>
      </c>
      <c r="AE87" s="28">
        <f t="shared" si="17"/>
        <v>2.288763979708893</v>
      </c>
      <c r="AF87" s="28">
        <f t="shared" si="18"/>
        <v>0.94047179043928419</v>
      </c>
      <c r="AG87" s="43"/>
      <c r="AH87" s="43"/>
    </row>
    <row r="88" spans="1:34" x14ac:dyDescent="0.55000000000000004">
      <c r="A88" t="s">
        <v>52</v>
      </c>
      <c r="C88">
        <v>1</v>
      </c>
      <c r="D88" t="s">
        <v>27</v>
      </c>
      <c r="E88" s="10" t="s">
        <v>14</v>
      </c>
      <c r="F88" t="s">
        <v>28</v>
      </c>
      <c r="G88" s="9" t="str">
        <f t="shared" si="10"/>
        <v>Early Poor</v>
      </c>
      <c r="H88" s="9" t="str">
        <f t="shared" si="11"/>
        <v>Early Wall</v>
      </c>
      <c r="I88" t="s">
        <v>29</v>
      </c>
      <c r="J88" s="28" t="s">
        <v>128</v>
      </c>
      <c r="K88" s="28" t="s">
        <v>378</v>
      </c>
      <c r="L88" s="28" t="s">
        <v>139</v>
      </c>
      <c r="M88" s="21"/>
      <c r="N88" s="29" t="s">
        <v>140</v>
      </c>
      <c r="O88" s="31" t="s">
        <v>141</v>
      </c>
      <c r="P88" s="31" t="s">
        <v>132</v>
      </c>
      <c r="Q88" s="31" t="s">
        <v>163</v>
      </c>
      <c r="R88" s="31" t="s">
        <v>142</v>
      </c>
      <c r="S88" s="29" t="s">
        <v>164</v>
      </c>
      <c r="V88">
        <v>8.9632375199999998</v>
      </c>
      <c r="W88">
        <v>89632.375199999995</v>
      </c>
      <c r="X88">
        <v>10700</v>
      </c>
      <c r="Y88">
        <v>471</v>
      </c>
      <c r="Z88" s="28">
        <f t="shared" si="12"/>
        <v>8.3768574953271031</v>
      </c>
      <c r="AA88" s="28">
        <f t="shared" si="13"/>
        <v>190.30228280254775</v>
      </c>
      <c r="AB88" s="28">
        <f t="shared" si="14"/>
        <v>4.0293837776852097</v>
      </c>
      <c r="AC88" s="28">
        <f t="shared" si="15"/>
        <v>2.6730209071288962</v>
      </c>
      <c r="AD88" s="28">
        <f t="shared" si="16"/>
        <v>0.92308112741333148</v>
      </c>
      <c r="AE88" s="28">
        <f t="shared" si="17"/>
        <v>2.2794439979696448</v>
      </c>
      <c r="AF88" s="28">
        <f t="shared" si="18"/>
        <v>0.92308112741333148</v>
      </c>
      <c r="AG88" s="43"/>
      <c r="AH88" s="43"/>
    </row>
    <row r="89" spans="1:34" x14ac:dyDescent="0.55000000000000004">
      <c r="A89" t="s">
        <v>52</v>
      </c>
      <c r="B89" t="s">
        <v>176</v>
      </c>
      <c r="C89">
        <v>1</v>
      </c>
      <c r="D89" t="s">
        <v>27</v>
      </c>
      <c r="E89" s="10" t="s">
        <v>14</v>
      </c>
      <c r="F89" t="s">
        <v>28</v>
      </c>
      <c r="G89" s="9" t="str">
        <f t="shared" si="10"/>
        <v>Early Poor</v>
      </c>
      <c r="H89" s="9" t="str">
        <f t="shared" si="11"/>
        <v>Early Wall</v>
      </c>
      <c r="I89" t="s">
        <v>29</v>
      </c>
      <c r="J89" s="28" t="s">
        <v>128</v>
      </c>
      <c r="K89" s="28" t="s">
        <v>378</v>
      </c>
      <c r="L89" s="28" t="s">
        <v>139</v>
      </c>
      <c r="M89" s="21"/>
      <c r="N89" s="29" t="s">
        <v>140</v>
      </c>
      <c r="O89" s="31" t="s">
        <v>141</v>
      </c>
      <c r="P89" s="31" t="s">
        <v>132</v>
      </c>
      <c r="Q89" s="31" t="s">
        <v>163</v>
      </c>
      <c r="R89" s="31" t="s">
        <v>142</v>
      </c>
      <c r="S89" s="29" t="s">
        <v>164</v>
      </c>
      <c r="V89">
        <v>8.8644484800000001</v>
      </c>
      <c r="W89">
        <v>88644.484800000006</v>
      </c>
      <c r="X89">
        <v>10460</v>
      </c>
      <c r="Y89">
        <v>446.4</v>
      </c>
      <c r="Z89" s="28">
        <f t="shared" si="12"/>
        <v>8.4746161376673044</v>
      </c>
      <c r="AA89" s="28">
        <f t="shared" si="13"/>
        <v>198.5763548387097</v>
      </c>
      <c r="AB89" s="28">
        <f t="shared" si="14"/>
        <v>4.0195316845312554</v>
      </c>
      <c r="AC89" s="28">
        <f t="shared" si="15"/>
        <v>2.6497241859295224</v>
      </c>
      <c r="AD89" s="28">
        <f t="shared" si="16"/>
        <v>0.92812003571660207</v>
      </c>
      <c r="AE89" s="28">
        <f t="shared" si="17"/>
        <v>2.2979275343183354</v>
      </c>
      <c r="AF89" s="28">
        <f t="shared" si="18"/>
        <v>0.92812003571660207</v>
      </c>
      <c r="AG89" s="43"/>
      <c r="AH89" s="43"/>
    </row>
    <row r="90" spans="1:34" x14ac:dyDescent="0.55000000000000004">
      <c r="A90" t="s">
        <v>52</v>
      </c>
      <c r="B90" t="s">
        <v>177</v>
      </c>
      <c r="C90">
        <v>1</v>
      </c>
      <c r="D90" t="s">
        <v>27</v>
      </c>
      <c r="E90" s="10" t="s">
        <v>14</v>
      </c>
      <c r="F90" t="s">
        <v>28</v>
      </c>
      <c r="G90" s="9" t="str">
        <f t="shared" si="10"/>
        <v>Early Poor</v>
      </c>
      <c r="H90" s="9" t="str">
        <f t="shared" si="11"/>
        <v>Early Wall</v>
      </c>
      <c r="I90" t="s">
        <v>29</v>
      </c>
      <c r="J90" s="28" t="s">
        <v>128</v>
      </c>
      <c r="K90" s="28" t="s">
        <v>378</v>
      </c>
      <c r="L90" s="28" t="s">
        <v>139</v>
      </c>
      <c r="M90" s="21"/>
      <c r="N90" s="29" t="s">
        <v>140</v>
      </c>
      <c r="O90" s="31" t="s">
        <v>141</v>
      </c>
      <c r="P90" s="31" t="s">
        <v>132</v>
      </c>
      <c r="Q90" s="31" t="s">
        <v>163</v>
      </c>
      <c r="R90" s="31" t="s">
        <v>142</v>
      </c>
      <c r="S90" s="29" t="s">
        <v>164</v>
      </c>
      <c r="V90">
        <v>8.9574263999999992</v>
      </c>
      <c r="W90">
        <v>89574.263999999996</v>
      </c>
      <c r="X90" s="2">
        <v>10510</v>
      </c>
      <c r="Y90" s="2">
        <v>436</v>
      </c>
      <c r="Z90" s="28">
        <f t="shared" si="12"/>
        <v>8.5227653663177918</v>
      </c>
      <c r="AA90" s="28">
        <f t="shared" si="13"/>
        <v>205.4455596330275</v>
      </c>
      <c r="AB90" s="28">
        <f t="shared" si="14"/>
        <v>4.0216027160282426</v>
      </c>
      <c r="AC90" s="28">
        <f t="shared" si="15"/>
        <v>2.6394864892685859</v>
      </c>
      <c r="AD90" s="28">
        <f t="shared" si="16"/>
        <v>0.93058053238063587</v>
      </c>
      <c r="AE90" s="28">
        <f t="shared" si="17"/>
        <v>2.3126967591402923</v>
      </c>
      <c r="AF90" s="28">
        <f t="shared" si="18"/>
        <v>0.93058053238063587</v>
      </c>
      <c r="AG90" s="43"/>
      <c r="AH90" s="43"/>
    </row>
    <row r="91" spans="1:34" s="28" customFormat="1" x14ac:dyDescent="0.55000000000000004">
      <c r="A91" s="28" t="s">
        <v>53</v>
      </c>
      <c r="B91" s="28" t="s">
        <v>178</v>
      </c>
      <c r="C91" s="28">
        <v>1</v>
      </c>
      <c r="D91" t="s">
        <v>27</v>
      </c>
      <c r="E91" s="10" t="s">
        <v>14</v>
      </c>
      <c r="F91" s="28" t="s">
        <v>28</v>
      </c>
      <c r="G91" s="9" t="str">
        <f t="shared" si="10"/>
        <v>Early Poor</v>
      </c>
      <c r="H91" s="9" t="str">
        <f t="shared" si="11"/>
        <v>Early Wall</v>
      </c>
      <c r="I91" s="28" t="s">
        <v>29</v>
      </c>
      <c r="J91" s="28" t="s">
        <v>128</v>
      </c>
      <c r="K91" s="28" t="s">
        <v>378</v>
      </c>
      <c r="L91" s="28" t="s">
        <v>139</v>
      </c>
      <c r="M91" s="30"/>
      <c r="N91" s="29" t="s">
        <v>140</v>
      </c>
      <c r="O91" s="31" t="s">
        <v>141</v>
      </c>
      <c r="P91" s="31" t="s">
        <v>132</v>
      </c>
      <c r="Q91" s="31" t="s">
        <v>163</v>
      </c>
      <c r="R91" s="31" t="s">
        <v>142</v>
      </c>
      <c r="S91" s="29" t="s">
        <v>164</v>
      </c>
      <c r="V91" s="12">
        <v>8.743245120000001</v>
      </c>
      <c r="W91" s="12">
        <v>87432.45120000001</v>
      </c>
      <c r="X91">
        <v>10660</v>
      </c>
      <c r="Y91">
        <v>505</v>
      </c>
      <c r="Z91" s="28">
        <f t="shared" si="12"/>
        <v>8.2019184990619145</v>
      </c>
      <c r="AA91" s="28">
        <f t="shared" si="13"/>
        <v>173.1335667326733</v>
      </c>
      <c r="AB91" s="28">
        <f t="shared" si="14"/>
        <v>4.0277572046905536</v>
      </c>
      <c r="AC91" s="28">
        <f t="shared" si="15"/>
        <v>2.7032913781186614</v>
      </c>
      <c r="AD91" s="28">
        <f t="shared" si="16"/>
        <v>0.91391544946944459</v>
      </c>
      <c r="AE91" s="28">
        <f t="shared" si="17"/>
        <v>2.2383812760413369</v>
      </c>
      <c r="AF91" s="28">
        <f t="shared" si="18"/>
        <v>0.91391544946944459</v>
      </c>
      <c r="AG91" s="43"/>
      <c r="AH91" s="43"/>
    </row>
    <row r="92" spans="1:34" x14ac:dyDescent="0.55000000000000004">
      <c r="A92" t="s">
        <v>53</v>
      </c>
      <c r="B92" t="s">
        <v>179</v>
      </c>
      <c r="C92">
        <v>1</v>
      </c>
      <c r="D92" t="s">
        <v>27</v>
      </c>
      <c r="E92" s="10" t="s">
        <v>14</v>
      </c>
      <c r="F92" t="s">
        <v>28</v>
      </c>
      <c r="G92" s="9" t="str">
        <f t="shared" si="10"/>
        <v>Early Poor</v>
      </c>
      <c r="H92" s="9" t="str">
        <f t="shared" si="11"/>
        <v>Early Wall</v>
      </c>
      <c r="I92" t="s">
        <v>29</v>
      </c>
      <c r="J92" s="28" t="s">
        <v>128</v>
      </c>
      <c r="K92" s="28" t="s">
        <v>378</v>
      </c>
      <c r="L92" s="28" t="s">
        <v>139</v>
      </c>
      <c r="M92" s="21"/>
      <c r="N92" s="29" t="s">
        <v>140</v>
      </c>
      <c r="O92" s="31" t="s">
        <v>141</v>
      </c>
      <c r="P92" s="31" t="s">
        <v>132</v>
      </c>
      <c r="Q92" s="31" t="s">
        <v>163</v>
      </c>
      <c r="R92" s="31" t="s">
        <v>142</v>
      </c>
      <c r="S92" s="29" t="s">
        <v>164</v>
      </c>
      <c r="V92">
        <v>8.8627881600000009</v>
      </c>
      <c r="W92">
        <v>88627.881600000008</v>
      </c>
      <c r="X92">
        <v>10820</v>
      </c>
      <c r="Y92">
        <v>504</v>
      </c>
      <c r="Z92" s="28">
        <f t="shared" si="12"/>
        <v>8.1911165988909431</v>
      </c>
      <c r="AA92" s="28">
        <f t="shared" si="13"/>
        <v>175.84897142857145</v>
      </c>
      <c r="AB92" s="28">
        <f t="shared" si="14"/>
        <v>4.0342272607705505</v>
      </c>
      <c r="AC92" s="28">
        <f t="shared" si="15"/>
        <v>2.7024305364455254</v>
      </c>
      <c r="AD92" s="28">
        <f t="shared" si="16"/>
        <v>0.91334310807088692</v>
      </c>
      <c r="AE92" s="28">
        <f t="shared" si="17"/>
        <v>2.2451398323959122</v>
      </c>
      <c r="AF92" s="28">
        <f t="shared" si="18"/>
        <v>0.91334310807088692</v>
      </c>
      <c r="AG92" s="43"/>
      <c r="AH92" s="43"/>
    </row>
    <row r="93" spans="1:34" x14ac:dyDescent="0.55000000000000004">
      <c r="A93" t="s">
        <v>53</v>
      </c>
      <c r="C93">
        <v>1</v>
      </c>
      <c r="D93" t="s">
        <v>27</v>
      </c>
      <c r="E93" s="10" t="s">
        <v>14</v>
      </c>
      <c r="F93" t="s">
        <v>28</v>
      </c>
      <c r="G93" s="9" t="str">
        <f t="shared" si="10"/>
        <v>Early Poor</v>
      </c>
      <c r="H93" s="9" t="str">
        <f t="shared" si="11"/>
        <v>Early Wall</v>
      </c>
      <c r="I93" t="s">
        <v>29</v>
      </c>
      <c r="J93" s="28" t="s">
        <v>128</v>
      </c>
      <c r="K93" s="28" t="s">
        <v>378</v>
      </c>
      <c r="L93" s="28" t="s">
        <v>139</v>
      </c>
      <c r="M93" s="21"/>
      <c r="N93" s="29" t="s">
        <v>140</v>
      </c>
      <c r="O93" s="31" t="s">
        <v>141</v>
      </c>
      <c r="P93" s="31" t="s">
        <v>132</v>
      </c>
      <c r="Q93" s="31" t="s">
        <v>163</v>
      </c>
      <c r="R93" s="31" t="s">
        <v>142</v>
      </c>
      <c r="S93" s="29" t="s">
        <v>164</v>
      </c>
      <c r="V93">
        <v>8.8627881600000009</v>
      </c>
      <c r="W93">
        <v>88627.881600000008</v>
      </c>
      <c r="X93">
        <v>11010</v>
      </c>
      <c r="Y93">
        <v>532</v>
      </c>
      <c r="Z93" s="28">
        <f t="shared" si="12"/>
        <v>8.0497621798365131</v>
      </c>
      <c r="AA93" s="28">
        <f t="shared" si="13"/>
        <v>166.59376240601506</v>
      </c>
      <c r="AB93" s="28">
        <f t="shared" si="14"/>
        <v>4.0417873189717515</v>
      </c>
      <c r="AC93" s="28">
        <f t="shared" si="15"/>
        <v>2.7259116322950483</v>
      </c>
      <c r="AD93" s="28">
        <f t="shared" si="16"/>
        <v>0.90578304986968583</v>
      </c>
      <c r="AE93" s="28">
        <f t="shared" si="17"/>
        <v>2.2216587365463893</v>
      </c>
      <c r="AF93" s="28">
        <f t="shared" si="18"/>
        <v>0.90578304986968583</v>
      </c>
      <c r="AG93" s="43"/>
      <c r="AH93" s="43"/>
    </row>
    <row r="94" spans="1:34" x14ac:dyDescent="0.55000000000000004">
      <c r="A94" t="s">
        <v>53</v>
      </c>
      <c r="B94" t="s">
        <v>180</v>
      </c>
      <c r="C94">
        <v>1</v>
      </c>
      <c r="D94" t="s">
        <v>27</v>
      </c>
      <c r="E94" s="10" t="s">
        <v>14</v>
      </c>
      <c r="F94" t="s">
        <v>28</v>
      </c>
      <c r="G94" s="9" t="str">
        <f t="shared" si="10"/>
        <v>Early Poor</v>
      </c>
      <c r="H94" s="9" t="str">
        <f t="shared" si="11"/>
        <v>Early Wall</v>
      </c>
      <c r="I94" t="s">
        <v>29</v>
      </c>
      <c r="J94" s="28" t="s">
        <v>128</v>
      </c>
      <c r="K94" s="28" t="s">
        <v>378</v>
      </c>
      <c r="L94" s="28" t="s">
        <v>139</v>
      </c>
      <c r="M94" s="21"/>
      <c r="N94" s="29" t="s">
        <v>140</v>
      </c>
      <c r="O94" s="31" t="s">
        <v>141</v>
      </c>
      <c r="P94" s="31" t="s">
        <v>132</v>
      </c>
      <c r="Q94" s="31" t="s">
        <v>163</v>
      </c>
      <c r="R94" s="31" t="s">
        <v>142</v>
      </c>
      <c r="S94" s="29" t="s">
        <v>164</v>
      </c>
      <c r="V94">
        <v>8.7639991200000011</v>
      </c>
      <c r="W94">
        <v>87639.991200000019</v>
      </c>
      <c r="X94">
        <v>10640</v>
      </c>
      <c r="Y94">
        <v>487.9</v>
      </c>
      <c r="Z94" s="28">
        <f t="shared" si="12"/>
        <v>8.2368412781954898</v>
      </c>
      <c r="AA94" s="28">
        <f t="shared" si="13"/>
        <v>179.62695470383281</v>
      </c>
      <c r="AB94" s="28">
        <f t="shared" si="14"/>
        <v>4.0269416279590295</v>
      </c>
      <c r="AC94" s="28">
        <f t="shared" si="15"/>
        <v>2.688330818112266</v>
      </c>
      <c r="AD94" s="28">
        <f t="shared" si="16"/>
        <v>0.91576069732179233</v>
      </c>
      <c r="AE94" s="28">
        <f t="shared" si="17"/>
        <v>2.2543715071685555</v>
      </c>
      <c r="AF94" s="28">
        <f t="shared" si="18"/>
        <v>0.91576069732179233</v>
      </c>
      <c r="AG94" s="43"/>
      <c r="AH94" s="43"/>
    </row>
    <row r="95" spans="1:34" x14ac:dyDescent="0.55000000000000004">
      <c r="A95" t="s">
        <v>53</v>
      </c>
      <c r="B95" t="s">
        <v>181</v>
      </c>
      <c r="C95">
        <v>1</v>
      </c>
      <c r="D95" t="s">
        <v>27</v>
      </c>
      <c r="E95" s="10" t="s">
        <v>14</v>
      </c>
      <c r="F95" t="s">
        <v>28</v>
      </c>
      <c r="G95" s="9" t="str">
        <f t="shared" si="10"/>
        <v>Early Poor</v>
      </c>
      <c r="H95" s="9" t="str">
        <f t="shared" si="11"/>
        <v>Early Wall</v>
      </c>
      <c r="I95" t="s">
        <v>29</v>
      </c>
      <c r="J95" s="28" t="s">
        <v>128</v>
      </c>
      <c r="K95" s="28" t="s">
        <v>378</v>
      </c>
      <c r="L95" s="28" t="s">
        <v>139</v>
      </c>
      <c r="M95" s="21"/>
      <c r="N95" s="29" t="s">
        <v>140</v>
      </c>
      <c r="O95" s="31" t="s">
        <v>141</v>
      </c>
      <c r="P95" s="31" t="s">
        <v>132</v>
      </c>
      <c r="Q95" s="31" t="s">
        <v>163</v>
      </c>
      <c r="R95" s="31" t="s">
        <v>142</v>
      </c>
      <c r="S95" s="29" t="s">
        <v>164</v>
      </c>
      <c r="V95">
        <v>8.7025672800000002</v>
      </c>
      <c r="W95">
        <v>87025.6728</v>
      </c>
      <c r="X95">
        <v>10740</v>
      </c>
      <c r="Y95">
        <v>517</v>
      </c>
      <c r="Z95" s="28">
        <f t="shared" si="12"/>
        <v>8.1029490502793298</v>
      </c>
      <c r="AA95" s="28">
        <f t="shared" si="13"/>
        <v>168.32818723404256</v>
      </c>
      <c r="AB95" s="28">
        <f t="shared" si="14"/>
        <v>4.0310042813635372</v>
      </c>
      <c r="AC95" s="28">
        <f t="shared" si="15"/>
        <v>2.7134905430939424</v>
      </c>
      <c r="AD95" s="28">
        <f t="shared" si="16"/>
        <v>0.90864310815898208</v>
      </c>
      <c r="AE95" s="28">
        <f t="shared" si="17"/>
        <v>2.2261568464285766</v>
      </c>
      <c r="AF95" s="28">
        <f t="shared" si="18"/>
        <v>0.90864310815898208</v>
      </c>
      <c r="AG95" s="43"/>
      <c r="AH95" s="43"/>
    </row>
    <row r="96" spans="1:34" s="28" customFormat="1" x14ac:dyDescent="0.55000000000000004">
      <c r="A96" s="28" t="s">
        <v>54</v>
      </c>
      <c r="B96" s="28" t="s">
        <v>182</v>
      </c>
      <c r="C96" s="28">
        <v>1</v>
      </c>
      <c r="D96" t="s">
        <v>27</v>
      </c>
      <c r="E96" s="10" t="s">
        <v>14</v>
      </c>
      <c r="F96" s="28" t="s">
        <v>42</v>
      </c>
      <c r="G96" s="9" t="str">
        <f t="shared" si="10"/>
        <v>Early Zoned</v>
      </c>
      <c r="H96" s="9" t="str">
        <f t="shared" si="11"/>
        <v>Early Wall</v>
      </c>
      <c r="I96" s="28" t="s">
        <v>45</v>
      </c>
      <c r="J96" s="28" t="s">
        <v>156</v>
      </c>
      <c r="K96" s="28" t="s">
        <v>156</v>
      </c>
      <c r="L96" s="28" t="s">
        <v>139</v>
      </c>
      <c r="M96" s="30"/>
      <c r="N96" s="29" t="s">
        <v>140</v>
      </c>
      <c r="O96" s="31" t="s">
        <v>183</v>
      </c>
      <c r="P96" s="31" t="s">
        <v>132</v>
      </c>
      <c r="Q96" s="31" t="s">
        <v>184</v>
      </c>
      <c r="R96" s="31" t="s">
        <v>142</v>
      </c>
      <c r="S96" s="28" t="s">
        <v>142</v>
      </c>
      <c r="V96" s="12">
        <v>8.4111811200000002</v>
      </c>
      <c r="W96" s="12">
        <v>84111.811199999996</v>
      </c>
      <c r="X96">
        <v>13160</v>
      </c>
      <c r="Y96">
        <v>1380</v>
      </c>
      <c r="Z96" s="28">
        <f t="shared" si="12"/>
        <v>6.3914750151975683</v>
      </c>
      <c r="AA96" s="28">
        <f t="shared" si="13"/>
        <v>60.950587826086952</v>
      </c>
      <c r="AB96" s="28">
        <f t="shared" si="14"/>
        <v>4.1192558892779365</v>
      </c>
      <c r="AC96" s="28">
        <f t="shared" si="15"/>
        <v>3.1398790864012365</v>
      </c>
      <c r="AD96" s="28">
        <f t="shared" si="16"/>
        <v>0.80560109556654114</v>
      </c>
      <c r="AE96" s="28">
        <f t="shared" si="17"/>
        <v>1.7849778984432414</v>
      </c>
      <c r="AF96" s="28">
        <f t="shared" si="18"/>
        <v>0.80560109556654114</v>
      </c>
      <c r="AG96" s="43"/>
      <c r="AH96" s="43"/>
    </row>
    <row r="97" spans="1:34" x14ac:dyDescent="0.55000000000000004">
      <c r="A97" t="s">
        <v>54</v>
      </c>
      <c r="C97">
        <v>1</v>
      </c>
      <c r="D97" t="s">
        <v>27</v>
      </c>
      <c r="E97" s="10" t="s">
        <v>14</v>
      </c>
      <c r="F97" t="s">
        <v>42</v>
      </c>
      <c r="G97" s="9" t="str">
        <f t="shared" si="10"/>
        <v>Early Zoned</v>
      </c>
      <c r="H97" s="9" t="str">
        <f t="shared" si="11"/>
        <v>Early Wall</v>
      </c>
      <c r="I97" t="s">
        <v>3</v>
      </c>
      <c r="J97" t="s">
        <v>128</v>
      </c>
      <c r="K97" t="s">
        <v>379</v>
      </c>
      <c r="L97" s="28" t="s">
        <v>139</v>
      </c>
      <c r="M97" s="21"/>
      <c r="N97" s="29" t="s">
        <v>140</v>
      </c>
      <c r="O97" s="31" t="s">
        <v>183</v>
      </c>
      <c r="P97" s="31" t="s">
        <v>132</v>
      </c>
      <c r="Q97" s="31" t="s">
        <v>184</v>
      </c>
      <c r="R97" s="31" t="s">
        <v>142</v>
      </c>
      <c r="S97" s="28" t="s">
        <v>142</v>
      </c>
      <c r="V97" s="12">
        <v>8.4111811200000002</v>
      </c>
      <c r="W97" s="12">
        <v>84111.811199999996</v>
      </c>
      <c r="X97">
        <v>12750</v>
      </c>
      <c r="Y97">
        <v>627</v>
      </c>
      <c r="Z97" s="28">
        <f t="shared" si="12"/>
        <v>6.5970047999999997</v>
      </c>
      <c r="AA97" s="28">
        <f t="shared" si="13"/>
        <v>134.14961913875598</v>
      </c>
      <c r="AB97" s="28">
        <f t="shared" si="14"/>
        <v>4.1055101847699742</v>
      </c>
      <c r="AC97" s="28">
        <f t="shared" si="15"/>
        <v>2.7972675408307164</v>
      </c>
      <c r="AD97" s="28">
        <f t="shared" si="16"/>
        <v>0.81934680007450389</v>
      </c>
      <c r="AE97" s="28">
        <f t="shared" si="17"/>
        <v>2.1275894440137613</v>
      </c>
      <c r="AF97" s="28">
        <f t="shared" si="18"/>
        <v>0.81934680007450389</v>
      </c>
      <c r="AG97" s="43"/>
      <c r="AH97" s="43"/>
    </row>
    <row r="98" spans="1:34" x14ac:dyDescent="0.55000000000000004">
      <c r="A98" t="s">
        <v>54</v>
      </c>
      <c r="C98">
        <v>1</v>
      </c>
      <c r="D98" t="s">
        <v>27</v>
      </c>
      <c r="E98" s="10" t="s">
        <v>14</v>
      </c>
      <c r="F98" t="s">
        <v>42</v>
      </c>
      <c r="G98" s="9" t="str">
        <f t="shared" si="10"/>
        <v>Early Zoned</v>
      </c>
      <c r="H98" s="9" t="str">
        <f t="shared" si="11"/>
        <v>Early Wall</v>
      </c>
      <c r="I98" t="s">
        <v>3</v>
      </c>
      <c r="J98" t="s">
        <v>128</v>
      </c>
      <c r="K98" t="s">
        <v>379</v>
      </c>
      <c r="L98" s="28" t="s">
        <v>139</v>
      </c>
      <c r="M98" s="21"/>
      <c r="N98" s="29" t="s">
        <v>140</v>
      </c>
      <c r="O98" s="31" t="s">
        <v>183</v>
      </c>
      <c r="P98" s="31" t="s">
        <v>132</v>
      </c>
      <c r="Q98" s="31" t="s">
        <v>184</v>
      </c>
      <c r="R98" s="31" t="s">
        <v>142</v>
      </c>
      <c r="S98" s="28" t="s">
        <v>142</v>
      </c>
      <c r="V98" s="12">
        <v>8.4111811200000002</v>
      </c>
      <c r="W98" s="12">
        <v>84111.811199999996</v>
      </c>
      <c r="X98">
        <v>12300</v>
      </c>
      <c r="Y98">
        <v>612</v>
      </c>
      <c r="Z98" s="28">
        <f t="shared" si="12"/>
        <v>6.8383586341463412</v>
      </c>
      <c r="AA98" s="28">
        <f t="shared" si="13"/>
        <v>137.4376</v>
      </c>
      <c r="AB98" s="28">
        <f t="shared" si="14"/>
        <v>4.0899051114393981</v>
      </c>
      <c r="AC98" s="28">
        <f t="shared" si="15"/>
        <v>2.7867514221455614</v>
      </c>
      <c r="AD98" s="28">
        <f t="shared" si="16"/>
        <v>0.83495187340507993</v>
      </c>
      <c r="AE98" s="28">
        <f t="shared" si="17"/>
        <v>2.1381055626989167</v>
      </c>
      <c r="AF98" s="28">
        <f t="shared" si="18"/>
        <v>0.83495187340507993</v>
      </c>
      <c r="AG98" s="43"/>
      <c r="AH98" s="43"/>
    </row>
    <row r="99" spans="1:34" x14ac:dyDescent="0.55000000000000004">
      <c r="A99" t="s">
        <v>54</v>
      </c>
      <c r="C99">
        <v>1</v>
      </c>
      <c r="D99" t="s">
        <v>27</v>
      </c>
      <c r="E99" s="10" t="s">
        <v>14</v>
      </c>
      <c r="F99" t="s">
        <v>42</v>
      </c>
      <c r="G99" s="9" t="str">
        <f t="shared" si="10"/>
        <v>Early Zoned</v>
      </c>
      <c r="H99" s="9" t="str">
        <f t="shared" si="11"/>
        <v>Early Wall</v>
      </c>
      <c r="I99" t="s">
        <v>3</v>
      </c>
      <c r="J99" t="s">
        <v>128</v>
      </c>
      <c r="K99" t="s">
        <v>379</v>
      </c>
      <c r="L99" s="28" t="s">
        <v>139</v>
      </c>
      <c r="M99" s="21"/>
      <c r="N99" s="29" t="s">
        <v>140</v>
      </c>
      <c r="O99" s="31" t="s">
        <v>183</v>
      </c>
      <c r="P99" s="31" t="s">
        <v>132</v>
      </c>
      <c r="Q99" s="31" t="s">
        <v>184</v>
      </c>
      <c r="R99" s="31" t="s">
        <v>142</v>
      </c>
      <c r="S99" s="28" t="s">
        <v>142</v>
      </c>
      <c r="V99" s="12">
        <v>8.4111811200000002</v>
      </c>
      <c r="W99" s="12">
        <v>84111.811199999996</v>
      </c>
      <c r="X99">
        <v>11990</v>
      </c>
      <c r="Y99">
        <v>580</v>
      </c>
      <c r="Z99" s="28">
        <f t="shared" si="12"/>
        <v>7.0151635696413672</v>
      </c>
      <c r="AA99" s="28">
        <f t="shared" si="13"/>
        <v>145.02036413793104</v>
      </c>
      <c r="AB99" s="28">
        <f t="shared" si="14"/>
        <v>4.0788191830988483</v>
      </c>
      <c r="AC99" s="28">
        <f t="shared" si="15"/>
        <v>2.7634279935629373</v>
      </c>
      <c r="AD99" s="28">
        <f t="shared" si="16"/>
        <v>0.84603780174562915</v>
      </c>
      <c r="AE99" s="28">
        <f t="shared" si="17"/>
        <v>2.1614289912815408</v>
      </c>
      <c r="AF99" s="28">
        <f t="shared" si="18"/>
        <v>0.84603780174562915</v>
      </c>
      <c r="AG99" s="43"/>
      <c r="AH99" s="43"/>
    </row>
    <row r="100" spans="1:34" x14ac:dyDescent="0.55000000000000004">
      <c r="A100" t="s">
        <v>54</v>
      </c>
      <c r="C100">
        <v>1</v>
      </c>
      <c r="D100" t="s">
        <v>27</v>
      </c>
      <c r="E100" s="10" t="s">
        <v>14</v>
      </c>
      <c r="F100" t="s">
        <v>42</v>
      </c>
      <c r="G100" s="9" t="str">
        <f t="shared" si="10"/>
        <v>Early Zoned</v>
      </c>
      <c r="H100" s="9" t="str">
        <f t="shared" si="11"/>
        <v>Early Wall</v>
      </c>
      <c r="I100" t="s">
        <v>3</v>
      </c>
      <c r="J100" t="s">
        <v>128</v>
      </c>
      <c r="K100" t="s">
        <v>379</v>
      </c>
      <c r="L100" s="28" t="s">
        <v>139</v>
      </c>
      <c r="M100" s="21"/>
      <c r="N100" s="29" t="s">
        <v>140</v>
      </c>
      <c r="O100" s="31" t="s">
        <v>183</v>
      </c>
      <c r="P100" s="31" t="s">
        <v>132</v>
      </c>
      <c r="Q100" s="31" t="s">
        <v>184</v>
      </c>
      <c r="R100" s="31" t="s">
        <v>142</v>
      </c>
      <c r="S100" s="28" t="s">
        <v>142</v>
      </c>
      <c r="V100" s="12">
        <v>8.4111811200000002</v>
      </c>
      <c r="W100" s="12">
        <v>84111.811199999996</v>
      </c>
      <c r="X100" s="2">
        <v>12360</v>
      </c>
      <c r="Y100" s="2">
        <v>594</v>
      </c>
      <c r="Z100" s="28">
        <f t="shared" si="12"/>
        <v>6.8051627184466019</v>
      </c>
      <c r="AA100" s="28">
        <f t="shared" si="13"/>
        <v>141.60237575757574</v>
      </c>
      <c r="AB100" s="28">
        <f t="shared" si="14"/>
        <v>4.0920184707527971</v>
      </c>
      <c r="AC100" s="28">
        <f t="shared" si="15"/>
        <v>2.7737864449811935</v>
      </c>
      <c r="AD100" s="28">
        <f t="shared" si="16"/>
        <v>0.83283851409168086</v>
      </c>
      <c r="AE100" s="28">
        <f t="shared" si="17"/>
        <v>2.1510705398632841</v>
      </c>
      <c r="AF100" s="28">
        <f t="shared" si="18"/>
        <v>0.83283851409168086</v>
      </c>
      <c r="AG100" s="43"/>
      <c r="AH100" s="43"/>
    </row>
    <row r="101" spans="1:34" s="28" customFormat="1" x14ac:dyDescent="0.55000000000000004">
      <c r="A101" s="28" t="s">
        <v>55</v>
      </c>
      <c r="B101" s="28" t="s">
        <v>185</v>
      </c>
      <c r="C101" s="28">
        <v>1</v>
      </c>
      <c r="D101" t="s">
        <v>27</v>
      </c>
      <c r="E101" s="10" t="s">
        <v>14</v>
      </c>
      <c r="F101" s="28" t="s">
        <v>42</v>
      </c>
      <c r="G101" s="9" t="str">
        <f t="shared" si="10"/>
        <v>Early Zoned</v>
      </c>
      <c r="H101" s="9" t="str">
        <f t="shared" si="11"/>
        <v>Early Wall</v>
      </c>
      <c r="I101" s="28" t="s">
        <v>3</v>
      </c>
      <c r="J101" t="s">
        <v>128</v>
      </c>
      <c r="K101" t="s">
        <v>379</v>
      </c>
      <c r="L101" s="28" t="s">
        <v>139</v>
      </c>
      <c r="M101" s="30"/>
      <c r="N101" s="29" t="s">
        <v>140</v>
      </c>
      <c r="O101" s="31" t="s">
        <v>183</v>
      </c>
      <c r="P101" s="31" t="s">
        <v>132</v>
      </c>
      <c r="Q101" s="31" t="s">
        <v>184</v>
      </c>
      <c r="R101" s="31" t="s">
        <v>142</v>
      </c>
      <c r="S101" s="28" t="s">
        <v>142</v>
      </c>
      <c r="V101" s="12">
        <v>8.8461849600000004</v>
      </c>
      <c r="W101" s="12">
        <v>88461.849600000001</v>
      </c>
      <c r="X101">
        <v>12400</v>
      </c>
      <c r="Y101">
        <v>635</v>
      </c>
      <c r="Z101" s="28">
        <f t="shared" si="12"/>
        <v>7.1340201290322582</v>
      </c>
      <c r="AA101" s="28">
        <f t="shared" si="13"/>
        <v>139.30999937007874</v>
      </c>
      <c r="AB101" s="28">
        <f t="shared" si="14"/>
        <v>4.0934216851622347</v>
      </c>
      <c r="AC101" s="28">
        <f t="shared" si="15"/>
        <v>2.8027737252919755</v>
      </c>
      <c r="AD101" s="28">
        <f t="shared" si="16"/>
        <v>0.85333433038995832</v>
      </c>
      <c r="AE101" s="28">
        <f t="shared" si="17"/>
        <v>2.1439822902602175</v>
      </c>
      <c r="AF101" s="28">
        <f t="shared" si="18"/>
        <v>0.85333433038995832</v>
      </c>
      <c r="AG101" s="43"/>
      <c r="AH101" s="43"/>
    </row>
    <row r="102" spans="1:34" x14ac:dyDescent="0.55000000000000004">
      <c r="A102" t="s">
        <v>55</v>
      </c>
      <c r="C102">
        <v>1</v>
      </c>
      <c r="D102" t="s">
        <v>27</v>
      </c>
      <c r="E102" s="10" t="s">
        <v>14</v>
      </c>
      <c r="F102" t="s">
        <v>42</v>
      </c>
      <c r="G102" s="9" t="str">
        <f t="shared" si="10"/>
        <v>Early Zoned</v>
      </c>
      <c r="H102" s="9" t="str">
        <f t="shared" si="11"/>
        <v>Early Wall</v>
      </c>
      <c r="I102" t="s">
        <v>45</v>
      </c>
      <c r="J102" t="s">
        <v>156</v>
      </c>
      <c r="K102" t="s">
        <v>156</v>
      </c>
      <c r="L102" s="28" t="s">
        <v>139</v>
      </c>
      <c r="M102" s="21"/>
      <c r="N102" s="29" t="s">
        <v>140</v>
      </c>
      <c r="O102" s="31" t="s">
        <v>183</v>
      </c>
      <c r="P102" s="31" t="s">
        <v>132</v>
      </c>
      <c r="Q102" s="31" t="s">
        <v>184</v>
      </c>
      <c r="R102" s="31" t="s">
        <v>142</v>
      </c>
      <c r="S102" s="28" t="s">
        <v>142</v>
      </c>
      <c r="V102" s="12">
        <v>8.8461849600000004</v>
      </c>
      <c r="W102" s="12">
        <v>88461.849600000001</v>
      </c>
      <c r="X102">
        <v>13810</v>
      </c>
      <c r="Y102">
        <v>2710</v>
      </c>
      <c r="Z102" s="28">
        <f t="shared" si="12"/>
        <v>6.4056371904417091</v>
      </c>
      <c r="AA102" s="28">
        <f t="shared" si="13"/>
        <v>32.642748929889301</v>
      </c>
      <c r="AB102" s="28">
        <f t="shared" si="14"/>
        <v>4.1401936785786315</v>
      </c>
      <c r="AC102" s="28">
        <f t="shared" si="15"/>
        <v>3.4329692908744058</v>
      </c>
      <c r="AD102" s="28">
        <f t="shared" si="16"/>
        <v>0.80656233697356206</v>
      </c>
      <c r="AE102" s="28">
        <f t="shared" si="17"/>
        <v>1.5137867246777876</v>
      </c>
      <c r="AF102" s="28">
        <f t="shared" si="18"/>
        <v>0.80656233697356206</v>
      </c>
      <c r="AG102" s="43"/>
      <c r="AH102" s="43"/>
    </row>
    <row r="103" spans="1:34" x14ac:dyDescent="0.55000000000000004">
      <c r="A103" t="s">
        <v>55</v>
      </c>
      <c r="C103">
        <v>1</v>
      </c>
      <c r="D103" t="s">
        <v>27</v>
      </c>
      <c r="E103" s="10" t="s">
        <v>14</v>
      </c>
      <c r="F103" t="s">
        <v>42</v>
      </c>
      <c r="G103" s="9" t="str">
        <f t="shared" si="10"/>
        <v>Early Zoned</v>
      </c>
      <c r="H103" s="9" t="str">
        <f t="shared" si="11"/>
        <v>Early Wall</v>
      </c>
      <c r="I103" t="s">
        <v>45</v>
      </c>
      <c r="J103" t="s">
        <v>156</v>
      </c>
      <c r="K103" t="s">
        <v>156</v>
      </c>
      <c r="L103" s="28" t="s">
        <v>139</v>
      </c>
      <c r="M103" s="21"/>
      <c r="N103" s="29" t="s">
        <v>140</v>
      </c>
      <c r="O103" s="31" t="s">
        <v>183</v>
      </c>
      <c r="P103" s="31" t="s">
        <v>132</v>
      </c>
      <c r="Q103" s="31" t="s">
        <v>184</v>
      </c>
      <c r="R103" s="31" t="s">
        <v>142</v>
      </c>
      <c r="S103" s="28" t="s">
        <v>142</v>
      </c>
      <c r="V103" s="12">
        <v>8.8461849600000004</v>
      </c>
      <c r="W103" s="12">
        <v>88461.849600000001</v>
      </c>
      <c r="X103">
        <v>13600</v>
      </c>
      <c r="Y103">
        <v>2700</v>
      </c>
      <c r="Z103" s="28">
        <f t="shared" si="12"/>
        <v>6.5045477647058823</v>
      </c>
      <c r="AA103" s="28">
        <f t="shared" si="13"/>
        <v>32.763648000000003</v>
      </c>
      <c r="AB103" s="28">
        <f t="shared" si="14"/>
        <v>4.1335389083702179</v>
      </c>
      <c r="AC103" s="28">
        <f t="shared" si="15"/>
        <v>3.4313637641589874</v>
      </c>
      <c r="AD103" s="28">
        <f t="shared" si="16"/>
        <v>0.81321710718197582</v>
      </c>
      <c r="AE103" s="28">
        <f t="shared" si="17"/>
        <v>1.5153922513932061</v>
      </c>
      <c r="AF103" s="28">
        <f t="shared" si="18"/>
        <v>0.81321710718197582</v>
      </c>
      <c r="AG103" s="43"/>
      <c r="AH103" s="43"/>
    </row>
    <row r="104" spans="1:34" x14ac:dyDescent="0.55000000000000004">
      <c r="A104" t="s">
        <v>55</v>
      </c>
      <c r="B104" t="s">
        <v>186</v>
      </c>
      <c r="C104">
        <v>1</v>
      </c>
      <c r="D104" t="s">
        <v>27</v>
      </c>
      <c r="E104" s="10" t="s">
        <v>14</v>
      </c>
      <c r="F104" t="s">
        <v>42</v>
      </c>
      <c r="G104" s="9" t="str">
        <f t="shared" si="10"/>
        <v>Early Zoned</v>
      </c>
      <c r="H104" s="9" t="str">
        <f t="shared" si="11"/>
        <v>Early Wall</v>
      </c>
      <c r="I104" t="s">
        <v>3</v>
      </c>
      <c r="J104" t="s">
        <v>128</v>
      </c>
      <c r="K104" t="s">
        <v>379</v>
      </c>
      <c r="L104" s="28" t="s">
        <v>139</v>
      </c>
      <c r="M104" s="21"/>
      <c r="N104" s="29" t="s">
        <v>140</v>
      </c>
      <c r="O104" s="31" t="s">
        <v>183</v>
      </c>
      <c r="P104" s="31" t="s">
        <v>132</v>
      </c>
      <c r="Q104" s="31" t="s">
        <v>184</v>
      </c>
      <c r="R104" s="31" t="s">
        <v>142</v>
      </c>
      <c r="S104" s="28" t="s">
        <v>142</v>
      </c>
      <c r="V104">
        <v>8.7756213600000006</v>
      </c>
      <c r="W104">
        <v>87756.213600000003</v>
      </c>
      <c r="X104" s="2">
        <v>11960</v>
      </c>
      <c r="Y104" s="2">
        <v>975</v>
      </c>
      <c r="Z104" s="28">
        <f t="shared" si="12"/>
        <v>7.3374760535117058</v>
      </c>
      <c r="AA104" s="28">
        <f t="shared" si="13"/>
        <v>90.006372923076924</v>
      </c>
      <c r="AB104" s="28">
        <f t="shared" si="14"/>
        <v>4.0777311796523916</v>
      </c>
      <c r="AC104" s="28">
        <f t="shared" si="15"/>
        <v>2.989004615698537</v>
      </c>
      <c r="AD104" s="28">
        <f t="shared" si="16"/>
        <v>0.8655466969003458</v>
      </c>
      <c r="AE104" s="28">
        <f t="shared" si="17"/>
        <v>1.9542732608542011</v>
      </c>
      <c r="AF104" s="28">
        <f t="shared" si="18"/>
        <v>0.8655466969003458</v>
      </c>
      <c r="AG104" s="43"/>
      <c r="AH104" s="43"/>
    </row>
    <row r="105" spans="1:34" s="28" customFormat="1" x14ac:dyDescent="0.55000000000000004">
      <c r="A105" s="28" t="s">
        <v>56</v>
      </c>
      <c r="C105" s="28">
        <v>1</v>
      </c>
      <c r="D105" t="s">
        <v>27</v>
      </c>
      <c r="E105" s="10" t="s">
        <v>14</v>
      </c>
      <c r="F105" s="28" t="s">
        <v>42</v>
      </c>
      <c r="G105" s="9" t="str">
        <f t="shared" si="10"/>
        <v>Early Zoned</v>
      </c>
      <c r="H105" s="9" t="str">
        <f t="shared" si="11"/>
        <v>Early Wall</v>
      </c>
      <c r="I105" t="s">
        <v>3</v>
      </c>
      <c r="J105" t="s">
        <v>128</v>
      </c>
      <c r="K105" t="s">
        <v>379</v>
      </c>
      <c r="L105" s="28" t="s">
        <v>139</v>
      </c>
      <c r="M105" s="30"/>
      <c r="N105" s="29" t="s">
        <v>140</v>
      </c>
      <c r="O105" s="31" t="s">
        <v>183</v>
      </c>
      <c r="P105" s="31" t="s">
        <v>132</v>
      </c>
      <c r="Q105" s="31" t="s">
        <v>184</v>
      </c>
      <c r="R105" s="31" t="s">
        <v>142</v>
      </c>
      <c r="S105" s="28" t="s">
        <v>142</v>
      </c>
      <c r="V105">
        <v>8.7789419999999989</v>
      </c>
      <c r="W105">
        <v>87789.419999999984</v>
      </c>
      <c r="X105">
        <v>12830</v>
      </c>
      <c r="Y105">
        <v>598</v>
      </c>
      <c r="Z105" s="28">
        <f t="shared" si="12"/>
        <v>6.8425113016367876</v>
      </c>
      <c r="AA105" s="28">
        <f t="shared" si="13"/>
        <v>146.80505016722407</v>
      </c>
      <c r="AB105" s="28">
        <f t="shared" si="14"/>
        <v>4.1082266563749288</v>
      </c>
      <c r="AC105" s="28">
        <f t="shared" si="15"/>
        <v>2.7767011839884108</v>
      </c>
      <c r="AD105" s="28">
        <f t="shared" si="16"/>
        <v>0.83521552339811889</v>
      </c>
      <c r="AE105" s="28">
        <f t="shared" si="17"/>
        <v>2.1667409957846364</v>
      </c>
      <c r="AF105" s="28">
        <f t="shared" si="18"/>
        <v>0.83521552339811889</v>
      </c>
      <c r="AG105" s="43"/>
      <c r="AH105" s="43"/>
    </row>
    <row r="106" spans="1:34" x14ac:dyDescent="0.55000000000000004">
      <c r="A106" t="s">
        <v>56</v>
      </c>
      <c r="C106">
        <v>1</v>
      </c>
      <c r="D106" t="s">
        <v>27</v>
      </c>
      <c r="E106" s="10" t="s">
        <v>14</v>
      </c>
      <c r="F106" t="s">
        <v>42</v>
      </c>
      <c r="G106" s="9" t="str">
        <f t="shared" si="10"/>
        <v>Early Zoned</v>
      </c>
      <c r="H106" s="9" t="str">
        <f t="shared" si="11"/>
        <v>Early Wall</v>
      </c>
      <c r="I106" t="s">
        <v>3</v>
      </c>
      <c r="J106" t="s">
        <v>128</v>
      </c>
      <c r="K106" t="s">
        <v>379</v>
      </c>
      <c r="L106" s="28" t="s">
        <v>139</v>
      </c>
      <c r="M106" s="21"/>
      <c r="N106" s="29" t="s">
        <v>140</v>
      </c>
      <c r="O106" s="31" t="s">
        <v>183</v>
      </c>
      <c r="P106" s="31" t="s">
        <v>132</v>
      </c>
      <c r="Q106" s="31" t="s">
        <v>184</v>
      </c>
      <c r="R106" s="31" t="s">
        <v>142</v>
      </c>
      <c r="S106" s="28" t="s">
        <v>142</v>
      </c>
      <c r="V106">
        <v>8.7789419999999989</v>
      </c>
      <c r="W106">
        <v>87789.419999999984</v>
      </c>
      <c r="X106">
        <v>12750</v>
      </c>
      <c r="Y106">
        <v>584</v>
      </c>
      <c r="Z106" s="28">
        <f t="shared" si="12"/>
        <v>6.8854447058823514</v>
      </c>
      <c r="AA106" s="28">
        <f t="shared" si="13"/>
        <v>150.32434931506847</v>
      </c>
      <c r="AB106" s="28">
        <f t="shared" si="14"/>
        <v>4.1055101847699742</v>
      </c>
      <c r="AC106" s="28">
        <f t="shared" si="15"/>
        <v>2.7664128471123997</v>
      </c>
      <c r="AD106" s="28">
        <f t="shared" si="16"/>
        <v>0.83793199500307336</v>
      </c>
      <c r="AE106" s="28">
        <f t="shared" si="17"/>
        <v>2.177029332660648</v>
      </c>
      <c r="AF106" s="28">
        <f t="shared" si="18"/>
        <v>0.83793199500307336</v>
      </c>
      <c r="AG106" s="43"/>
      <c r="AH106" s="43"/>
    </row>
    <row r="107" spans="1:34" x14ac:dyDescent="0.55000000000000004">
      <c r="A107" t="s">
        <v>56</v>
      </c>
      <c r="B107" t="s">
        <v>187</v>
      </c>
      <c r="C107">
        <v>1</v>
      </c>
      <c r="D107" t="s">
        <v>27</v>
      </c>
      <c r="E107" s="10" t="s">
        <v>14</v>
      </c>
      <c r="F107" t="s">
        <v>42</v>
      </c>
      <c r="G107" s="9" t="str">
        <f t="shared" si="10"/>
        <v>Early Zoned</v>
      </c>
      <c r="H107" s="9" t="str">
        <f t="shared" si="11"/>
        <v>Early Wall</v>
      </c>
      <c r="I107" t="s">
        <v>3</v>
      </c>
      <c r="J107" t="s">
        <v>128</v>
      </c>
      <c r="K107" t="s">
        <v>379</v>
      </c>
      <c r="L107" s="28" t="s">
        <v>139</v>
      </c>
      <c r="M107" s="21"/>
      <c r="N107" s="29" t="s">
        <v>140</v>
      </c>
      <c r="O107" s="31" t="s">
        <v>183</v>
      </c>
      <c r="P107" s="31" t="s">
        <v>132</v>
      </c>
      <c r="Q107" s="31" t="s">
        <v>184</v>
      </c>
      <c r="R107" s="31" t="s">
        <v>142</v>
      </c>
      <c r="S107" s="28" t="s">
        <v>142</v>
      </c>
      <c r="V107">
        <v>8.7789419999999989</v>
      </c>
      <c r="W107">
        <v>87789.419999999984</v>
      </c>
      <c r="X107">
        <v>11980</v>
      </c>
      <c r="Y107">
        <v>524</v>
      </c>
      <c r="Z107" s="28">
        <f t="shared" si="12"/>
        <v>7.3279983305509164</v>
      </c>
      <c r="AA107" s="28">
        <f t="shared" si="13"/>
        <v>167.53706106870226</v>
      </c>
      <c r="AB107" s="28">
        <f t="shared" si="14"/>
        <v>4.0784568180532927</v>
      </c>
      <c r="AC107" s="28">
        <f t="shared" si="15"/>
        <v>2.7193312869837265</v>
      </c>
      <c r="AD107" s="28">
        <f t="shared" si="16"/>
        <v>0.86498536171975471</v>
      </c>
      <c r="AE107" s="28">
        <f t="shared" si="17"/>
        <v>2.2241108927893207</v>
      </c>
      <c r="AF107" s="28">
        <f t="shared" si="18"/>
        <v>0.86498536171975471</v>
      </c>
      <c r="AG107" s="43"/>
      <c r="AH107" s="43"/>
    </row>
    <row r="108" spans="1:34" x14ac:dyDescent="0.55000000000000004">
      <c r="A108" t="s">
        <v>56</v>
      </c>
      <c r="C108">
        <v>1</v>
      </c>
      <c r="D108" t="s">
        <v>27</v>
      </c>
      <c r="E108" s="10" t="s">
        <v>14</v>
      </c>
      <c r="F108" t="s">
        <v>42</v>
      </c>
      <c r="G108" s="9" t="str">
        <f t="shared" si="10"/>
        <v>Early Zoned</v>
      </c>
      <c r="H108" s="9" t="str">
        <f t="shared" si="11"/>
        <v>Early Wall</v>
      </c>
      <c r="I108" t="s">
        <v>3</v>
      </c>
      <c r="J108" t="s">
        <v>128</v>
      </c>
      <c r="K108" t="s">
        <v>379</v>
      </c>
      <c r="L108" s="28" t="s">
        <v>139</v>
      </c>
      <c r="M108" s="21"/>
      <c r="N108" s="29" t="s">
        <v>140</v>
      </c>
      <c r="O108" s="31" t="s">
        <v>183</v>
      </c>
      <c r="P108" s="31" t="s">
        <v>132</v>
      </c>
      <c r="Q108" s="31" t="s">
        <v>184</v>
      </c>
      <c r="R108" s="31" t="s">
        <v>142</v>
      </c>
      <c r="S108" s="28" t="s">
        <v>142</v>
      </c>
      <c r="V108">
        <v>8.7789419999999989</v>
      </c>
      <c r="W108">
        <v>87789.419999999984</v>
      </c>
      <c r="X108">
        <v>12680</v>
      </c>
      <c r="Y108">
        <v>591</v>
      </c>
      <c r="Z108" s="28">
        <f t="shared" si="12"/>
        <v>6.9234558359621436</v>
      </c>
      <c r="AA108" s="28">
        <f t="shared" si="13"/>
        <v>148.54385786802027</v>
      </c>
      <c r="AB108" s="28">
        <f t="shared" si="14"/>
        <v>4.1031192535457137</v>
      </c>
      <c r="AC108" s="28">
        <f t="shared" si="15"/>
        <v>2.7715874808812555</v>
      </c>
      <c r="AD108" s="28">
        <f t="shared" si="16"/>
        <v>0.8403229262273334</v>
      </c>
      <c r="AE108" s="28">
        <f t="shared" si="17"/>
        <v>2.1718546988917922</v>
      </c>
      <c r="AF108" s="28">
        <f t="shared" si="18"/>
        <v>0.8403229262273334</v>
      </c>
      <c r="AG108" s="43"/>
      <c r="AH108" s="43"/>
    </row>
    <row r="109" spans="1:34" x14ac:dyDescent="0.55000000000000004">
      <c r="A109" t="s">
        <v>56</v>
      </c>
      <c r="C109">
        <v>1</v>
      </c>
      <c r="D109" t="s">
        <v>27</v>
      </c>
      <c r="E109" s="10" t="s">
        <v>14</v>
      </c>
      <c r="F109" t="s">
        <v>42</v>
      </c>
      <c r="G109" s="9" t="str">
        <f t="shared" si="10"/>
        <v>Early Zoned</v>
      </c>
      <c r="H109" s="9" t="str">
        <f t="shared" si="11"/>
        <v>Early Wall</v>
      </c>
      <c r="I109" t="s">
        <v>3</v>
      </c>
      <c r="J109" t="s">
        <v>128</v>
      </c>
      <c r="K109" t="s">
        <v>379</v>
      </c>
      <c r="L109" s="28" t="s">
        <v>139</v>
      </c>
      <c r="M109" s="21"/>
      <c r="N109" s="29" t="s">
        <v>140</v>
      </c>
      <c r="O109" s="31" t="s">
        <v>183</v>
      </c>
      <c r="P109" s="31" t="s">
        <v>132</v>
      </c>
      <c r="Q109" s="31" t="s">
        <v>184</v>
      </c>
      <c r="R109" s="31" t="s">
        <v>142</v>
      </c>
      <c r="S109" s="28" t="s">
        <v>142</v>
      </c>
      <c r="V109">
        <v>8.7789419999999989</v>
      </c>
      <c r="W109">
        <v>87789.419999999984</v>
      </c>
      <c r="X109" s="2">
        <v>12550</v>
      </c>
      <c r="Y109" s="2">
        <v>603</v>
      </c>
      <c r="Z109" s="28">
        <f t="shared" si="12"/>
        <v>6.9951729083665324</v>
      </c>
      <c r="AA109" s="28">
        <f t="shared" si="13"/>
        <v>145.58776119402981</v>
      </c>
      <c r="AB109" s="28">
        <f t="shared" si="14"/>
        <v>4.0986437258170572</v>
      </c>
      <c r="AC109" s="28">
        <f t="shared" si="15"/>
        <v>2.7803173121401512</v>
      </c>
      <c r="AD109" s="28">
        <f t="shared" si="16"/>
        <v>0.8447984539559904</v>
      </c>
      <c r="AE109" s="28">
        <f t="shared" si="17"/>
        <v>2.163124867632896</v>
      </c>
      <c r="AF109" s="28">
        <f t="shared" si="18"/>
        <v>0.8447984539559904</v>
      </c>
      <c r="AG109" s="43"/>
      <c r="AH109" s="43"/>
    </row>
    <row r="110" spans="1:34" s="28" customFormat="1" x14ac:dyDescent="0.55000000000000004">
      <c r="A110" s="28" t="s">
        <v>57</v>
      </c>
      <c r="B110" s="28" t="s">
        <v>188</v>
      </c>
      <c r="C110" s="28">
        <v>1</v>
      </c>
      <c r="D110" t="s">
        <v>27</v>
      </c>
      <c r="E110" s="9" t="s">
        <v>15</v>
      </c>
      <c r="F110" s="28" t="s">
        <v>28</v>
      </c>
      <c r="G110" s="9" t="str">
        <f t="shared" si="10"/>
        <v>Early Poor</v>
      </c>
      <c r="H110" s="9" t="str">
        <f t="shared" si="11"/>
        <v>Early Intermediate</v>
      </c>
      <c r="I110" t="s">
        <v>29</v>
      </c>
      <c r="J110" t="s">
        <v>128</v>
      </c>
      <c r="K110" t="s">
        <v>378</v>
      </c>
      <c r="L110" s="28" t="s">
        <v>139</v>
      </c>
      <c r="M110" s="30"/>
      <c r="N110" s="29" t="s">
        <v>140</v>
      </c>
      <c r="O110" s="29" t="s">
        <v>141</v>
      </c>
      <c r="P110" s="29" t="s">
        <v>132</v>
      </c>
      <c r="Q110" s="29" t="s">
        <v>189</v>
      </c>
      <c r="R110" s="29" t="s">
        <v>190</v>
      </c>
      <c r="S110" s="29" t="s">
        <v>191</v>
      </c>
      <c r="V110" s="12">
        <v>8.7033974399999998</v>
      </c>
      <c r="W110" s="12">
        <v>87033.974399999992</v>
      </c>
      <c r="X110">
        <v>11450</v>
      </c>
      <c r="Y110">
        <v>702</v>
      </c>
      <c r="Z110" s="28">
        <f t="shared" si="12"/>
        <v>7.6012204716157195</v>
      </c>
      <c r="AA110" s="28">
        <f t="shared" si="13"/>
        <v>123.9800205128205</v>
      </c>
      <c r="AB110" s="28">
        <f t="shared" si="14"/>
        <v>4.0588054866759071</v>
      </c>
      <c r="AC110" s="28">
        <f t="shared" si="15"/>
        <v>2.8463371121298051</v>
      </c>
      <c r="AD110" s="28">
        <f t="shared" si="16"/>
        <v>0.88088332932462343</v>
      </c>
      <c r="AE110" s="28">
        <f t="shared" si="17"/>
        <v>2.093351703870725</v>
      </c>
      <c r="AF110" s="28">
        <f t="shared" si="18"/>
        <v>0.88088332932462343</v>
      </c>
      <c r="AG110" s="43"/>
      <c r="AH110" s="43"/>
    </row>
    <row r="111" spans="1:34" x14ac:dyDescent="0.55000000000000004">
      <c r="A111" t="s">
        <v>57</v>
      </c>
      <c r="C111">
        <v>1</v>
      </c>
      <c r="D111" t="s">
        <v>27</v>
      </c>
      <c r="E111" s="9" t="s">
        <v>15</v>
      </c>
      <c r="F111" t="s">
        <v>28</v>
      </c>
      <c r="G111" s="9" t="str">
        <f t="shared" si="10"/>
        <v>Early Poor</v>
      </c>
      <c r="H111" s="9" t="str">
        <f t="shared" si="11"/>
        <v>Early Intermediate</v>
      </c>
      <c r="I111" t="s">
        <v>29</v>
      </c>
      <c r="J111" t="s">
        <v>128</v>
      </c>
      <c r="K111" t="s">
        <v>378</v>
      </c>
      <c r="L111" s="28" t="s">
        <v>139</v>
      </c>
      <c r="M111" s="21"/>
      <c r="N111" s="29" t="s">
        <v>140</v>
      </c>
      <c r="O111" s="29" t="s">
        <v>141</v>
      </c>
      <c r="P111" s="29" t="s">
        <v>132</v>
      </c>
      <c r="Q111" s="29" t="s">
        <v>189</v>
      </c>
      <c r="R111" s="29" t="s">
        <v>190</v>
      </c>
      <c r="S111" s="29" t="s">
        <v>191</v>
      </c>
      <c r="V111" s="12">
        <v>8.7033974399999998</v>
      </c>
      <c r="W111" s="12">
        <v>87033.974399999992</v>
      </c>
      <c r="X111">
        <v>10870</v>
      </c>
      <c r="Y111">
        <v>677</v>
      </c>
      <c r="Z111" s="28">
        <f t="shared" si="12"/>
        <v>8.0068053725850952</v>
      </c>
      <c r="AA111" s="28">
        <f t="shared" si="13"/>
        <v>128.55830782865581</v>
      </c>
      <c r="AB111" s="28">
        <f t="shared" si="14"/>
        <v>4.0362295440862948</v>
      </c>
      <c r="AC111" s="28">
        <f t="shared" si="15"/>
        <v>2.8305886686851442</v>
      </c>
      <c r="AD111" s="28">
        <f t="shared" si="16"/>
        <v>0.9034592719142357</v>
      </c>
      <c r="AE111" s="28">
        <f t="shared" si="17"/>
        <v>2.1091001473153859</v>
      </c>
      <c r="AF111" s="28">
        <f t="shared" si="18"/>
        <v>0.9034592719142357</v>
      </c>
      <c r="AG111" s="43"/>
      <c r="AH111" s="43"/>
    </row>
    <row r="112" spans="1:34" x14ac:dyDescent="0.55000000000000004">
      <c r="A112" t="s">
        <v>57</v>
      </c>
      <c r="C112">
        <v>1</v>
      </c>
      <c r="D112" t="s">
        <v>27</v>
      </c>
      <c r="E112" s="9" t="s">
        <v>15</v>
      </c>
      <c r="F112" t="s">
        <v>28</v>
      </c>
      <c r="G112" s="9" t="str">
        <f t="shared" si="10"/>
        <v>Early Poor</v>
      </c>
      <c r="H112" s="9" t="str">
        <f t="shared" si="11"/>
        <v>Early Intermediate</v>
      </c>
      <c r="I112" t="s">
        <v>29</v>
      </c>
      <c r="J112" t="s">
        <v>128</v>
      </c>
      <c r="K112" t="s">
        <v>378</v>
      </c>
      <c r="L112" s="28" t="s">
        <v>139</v>
      </c>
      <c r="M112" s="21"/>
      <c r="N112" s="29" t="s">
        <v>140</v>
      </c>
      <c r="O112" s="29" t="s">
        <v>141</v>
      </c>
      <c r="P112" s="29" t="s">
        <v>132</v>
      </c>
      <c r="Q112" s="29" t="s">
        <v>189</v>
      </c>
      <c r="R112" s="29" t="s">
        <v>190</v>
      </c>
      <c r="S112" s="29" t="s">
        <v>191</v>
      </c>
      <c r="V112">
        <v>8.6950958400000005</v>
      </c>
      <c r="W112">
        <v>86950.958400000003</v>
      </c>
      <c r="X112">
        <v>10940</v>
      </c>
      <c r="Y112">
        <v>638</v>
      </c>
      <c r="Z112" s="28">
        <f t="shared" si="12"/>
        <v>7.9479852285191956</v>
      </c>
      <c r="AA112" s="28">
        <f t="shared" si="13"/>
        <v>136.28676865203764</v>
      </c>
      <c r="AB112" s="28">
        <f t="shared" si="14"/>
        <v>4.0390173219974121</v>
      </c>
      <c r="AC112" s="28">
        <f t="shared" si="15"/>
        <v>2.8048206787211623</v>
      </c>
      <c r="AD112" s="28">
        <f t="shared" si="16"/>
        <v>0.90025705129402256</v>
      </c>
      <c r="AE112" s="28">
        <f t="shared" si="17"/>
        <v>2.1344536945702721</v>
      </c>
      <c r="AF112" s="28">
        <f t="shared" si="18"/>
        <v>0.90025705129402256</v>
      </c>
      <c r="AG112" s="43"/>
      <c r="AH112" s="43"/>
    </row>
    <row r="113" spans="1:34" x14ac:dyDescent="0.55000000000000004">
      <c r="A113" t="s">
        <v>57</v>
      </c>
      <c r="C113">
        <v>1</v>
      </c>
      <c r="D113" t="s">
        <v>27</v>
      </c>
      <c r="E113" s="9" t="s">
        <v>15</v>
      </c>
      <c r="F113" t="s">
        <v>28</v>
      </c>
      <c r="G113" s="9" t="str">
        <f t="shared" si="10"/>
        <v>Early Poor</v>
      </c>
      <c r="H113" s="9" t="str">
        <f t="shared" si="11"/>
        <v>Early Intermediate</v>
      </c>
      <c r="I113" t="s">
        <v>29</v>
      </c>
      <c r="J113" t="s">
        <v>128</v>
      </c>
      <c r="K113" t="s">
        <v>378</v>
      </c>
      <c r="L113" s="28" t="s">
        <v>139</v>
      </c>
      <c r="M113" s="21"/>
      <c r="N113" s="29" t="s">
        <v>140</v>
      </c>
      <c r="O113" s="29" t="s">
        <v>141</v>
      </c>
      <c r="P113" s="29" t="s">
        <v>132</v>
      </c>
      <c r="Q113" s="29" t="s">
        <v>189</v>
      </c>
      <c r="R113" s="29" t="s">
        <v>190</v>
      </c>
      <c r="S113" s="29" t="s">
        <v>191</v>
      </c>
      <c r="V113">
        <v>8.6950958400000005</v>
      </c>
      <c r="W113">
        <v>86950.958400000003</v>
      </c>
      <c r="X113">
        <v>10650</v>
      </c>
      <c r="Y113">
        <v>787</v>
      </c>
      <c r="Z113" s="28">
        <f t="shared" si="12"/>
        <v>8.1644092394366208</v>
      </c>
      <c r="AA113" s="28">
        <f t="shared" si="13"/>
        <v>110.48406404066074</v>
      </c>
      <c r="AB113" s="28">
        <f t="shared" si="14"/>
        <v>4.0273496077747568</v>
      </c>
      <c r="AC113" s="28">
        <f t="shared" si="15"/>
        <v>2.8959747323590648</v>
      </c>
      <c r="AD113" s="28">
        <f t="shared" si="16"/>
        <v>0.91192476551667812</v>
      </c>
      <c r="AE113" s="28">
        <f t="shared" si="17"/>
        <v>2.04329964093237</v>
      </c>
      <c r="AF113" s="28">
        <f t="shared" si="18"/>
        <v>0.91192476551667812</v>
      </c>
      <c r="AG113" s="43"/>
      <c r="AH113" s="43"/>
    </row>
    <row r="114" spans="1:34" x14ac:dyDescent="0.55000000000000004">
      <c r="A114" t="s">
        <v>57</v>
      </c>
      <c r="B114" t="s">
        <v>192</v>
      </c>
      <c r="C114">
        <v>1</v>
      </c>
      <c r="D114" t="s">
        <v>27</v>
      </c>
      <c r="E114" s="9" t="s">
        <v>15</v>
      </c>
      <c r="F114" t="s">
        <v>28</v>
      </c>
      <c r="G114" s="9" t="str">
        <f t="shared" si="10"/>
        <v>Early Poor</v>
      </c>
      <c r="H114" s="9" t="str">
        <f t="shared" si="11"/>
        <v>Early Intermediate</v>
      </c>
      <c r="I114" t="s">
        <v>29</v>
      </c>
      <c r="J114" t="s">
        <v>128</v>
      </c>
      <c r="K114" t="s">
        <v>378</v>
      </c>
      <c r="L114" s="28" t="s">
        <v>139</v>
      </c>
      <c r="M114" s="21"/>
      <c r="N114" s="29" t="s">
        <v>140</v>
      </c>
      <c r="O114" s="29" t="s">
        <v>141</v>
      </c>
      <c r="P114" s="29" t="s">
        <v>132</v>
      </c>
      <c r="Q114" s="29" t="s">
        <v>189</v>
      </c>
      <c r="R114" s="29" t="s">
        <v>190</v>
      </c>
      <c r="S114" s="29" t="s">
        <v>191</v>
      </c>
      <c r="V114">
        <v>8.6950958400000005</v>
      </c>
      <c r="W114">
        <v>86950.958400000003</v>
      </c>
      <c r="X114" s="2">
        <v>11570</v>
      </c>
      <c r="Y114" s="2">
        <v>994</v>
      </c>
      <c r="Z114" s="28">
        <f t="shared" si="12"/>
        <v>7.5152081590319799</v>
      </c>
      <c r="AA114" s="28">
        <f t="shared" si="13"/>
        <v>87.475813279678079</v>
      </c>
      <c r="AB114" s="28">
        <f t="shared" si="14"/>
        <v>4.0633333589517493</v>
      </c>
      <c r="AC114" s="28">
        <f t="shared" si="15"/>
        <v>2.9973863843973132</v>
      </c>
      <c r="AD114" s="28">
        <f t="shared" si="16"/>
        <v>0.87594101433968508</v>
      </c>
      <c r="AE114" s="28">
        <f t="shared" si="17"/>
        <v>1.9418879888941214</v>
      </c>
      <c r="AF114" s="28">
        <f t="shared" si="18"/>
        <v>0.87594101433968508</v>
      </c>
      <c r="AG114" s="43"/>
      <c r="AH114" s="43"/>
    </row>
    <row r="115" spans="1:34" s="28" customFormat="1" x14ac:dyDescent="0.55000000000000004">
      <c r="A115" s="28" t="s">
        <v>58</v>
      </c>
      <c r="B115" s="28" t="s">
        <v>193</v>
      </c>
      <c r="C115" s="28">
        <v>1</v>
      </c>
      <c r="D115" t="s">
        <v>27</v>
      </c>
      <c r="E115" s="9" t="s">
        <v>15</v>
      </c>
      <c r="F115" s="28" t="s">
        <v>28</v>
      </c>
      <c r="G115" s="9" t="str">
        <f t="shared" si="10"/>
        <v>Early Poor</v>
      </c>
      <c r="H115" s="9" t="str">
        <f t="shared" si="11"/>
        <v>Early Intermediate</v>
      </c>
      <c r="I115" t="s">
        <v>29</v>
      </c>
      <c r="J115" t="s">
        <v>128</v>
      </c>
      <c r="K115" t="s">
        <v>378</v>
      </c>
      <c r="L115" s="28" t="s">
        <v>139</v>
      </c>
      <c r="M115" s="30"/>
      <c r="N115" s="29" t="s">
        <v>140</v>
      </c>
      <c r="O115" s="29" t="s">
        <v>141</v>
      </c>
      <c r="P115" s="29" t="s">
        <v>132</v>
      </c>
      <c r="Q115" s="29" t="s">
        <v>189</v>
      </c>
      <c r="R115" s="29" t="s">
        <v>190</v>
      </c>
      <c r="S115" s="29" t="s">
        <v>191</v>
      </c>
      <c r="V115" s="12">
        <v>8.7913943999999997</v>
      </c>
      <c r="W115" s="12">
        <v>87913.944000000003</v>
      </c>
      <c r="X115">
        <v>11820</v>
      </c>
      <c r="Y115">
        <v>634</v>
      </c>
      <c r="Z115" s="28">
        <f t="shared" si="12"/>
        <v>7.437727918781726</v>
      </c>
      <c r="AA115" s="28">
        <f t="shared" si="13"/>
        <v>138.66552681388012</v>
      </c>
      <c r="AB115" s="28">
        <f t="shared" si="14"/>
        <v>4.0726174765452363</v>
      </c>
      <c r="AC115" s="28">
        <f t="shared" si="15"/>
        <v>2.8020892578817329</v>
      </c>
      <c r="AD115" s="28">
        <f t="shared" si="16"/>
        <v>0.87144028728821599</v>
      </c>
      <c r="AE115" s="28">
        <f t="shared" si="17"/>
        <v>2.1419685059517199</v>
      </c>
      <c r="AF115" s="28">
        <f t="shared" si="18"/>
        <v>0.87144028728821599</v>
      </c>
      <c r="AG115" s="43"/>
      <c r="AH115" s="43"/>
    </row>
    <row r="116" spans="1:34" x14ac:dyDescent="0.55000000000000004">
      <c r="A116" t="s">
        <v>58</v>
      </c>
      <c r="C116">
        <v>1</v>
      </c>
      <c r="D116" t="s">
        <v>27</v>
      </c>
      <c r="E116" s="9" t="s">
        <v>15</v>
      </c>
      <c r="F116" t="s">
        <v>28</v>
      </c>
      <c r="G116" s="9" t="str">
        <f t="shared" si="10"/>
        <v>Early Poor</v>
      </c>
      <c r="H116" s="9" t="str">
        <f t="shared" si="11"/>
        <v>Early Intermediate</v>
      </c>
      <c r="I116" t="s">
        <v>34</v>
      </c>
      <c r="J116" t="s">
        <v>128</v>
      </c>
      <c r="K116" t="s">
        <v>378</v>
      </c>
      <c r="L116" s="28" t="s">
        <v>139</v>
      </c>
      <c r="M116" s="21"/>
      <c r="N116" s="29" t="s">
        <v>140</v>
      </c>
      <c r="O116" s="29" t="s">
        <v>141</v>
      </c>
      <c r="P116" s="29" t="s">
        <v>132</v>
      </c>
      <c r="Q116" s="29" t="s">
        <v>189</v>
      </c>
      <c r="R116" s="29" t="s">
        <v>190</v>
      </c>
      <c r="S116" s="29" t="s">
        <v>191</v>
      </c>
      <c r="V116" s="12">
        <v>8.7913943999999997</v>
      </c>
      <c r="W116" s="12">
        <v>87913.944000000003</v>
      </c>
      <c r="X116">
        <v>12290</v>
      </c>
      <c r="Y116">
        <v>879</v>
      </c>
      <c r="Z116" s="28">
        <f t="shared" si="12"/>
        <v>7.1532908055329543</v>
      </c>
      <c r="AA116" s="28">
        <f t="shared" si="13"/>
        <v>100.01586348122868</v>
      </c>
      <c r="AB116" s="28">
        <f t="shared" si="14"/>
        <v>4.0895518828864539</v>
      </c>
      <c r="AC116" s="28">
        <f t="shared" si="15"/>
        <v>2.9439888750737717</v>
      </c>
      <c r="AD116" s="28">
        <f t="shared" si="16"/>
        <v>0.85450588094699842</v>
      </c>
      <c r="AE116" s="28">
        <f t="shared" si="17"/>
        <v>2.0000688887596807</v>
      </c>
      <c r="AF116" s="28">
        <f t="shared" si="18"/>
        <v>0.85450588094699842</v>
      </c>
      <c r="AG116" s="43"/>
      <c r="AH116" s="43"/>
    </row>
    <row r="117" spans="1:34" x14ac:dyDescent="0.55000000000000004">
      <c r="A117" t="s">
        <v>58</v>
      </c>
      <c r="C117">
        <v>1</v>
      </c>
      <c r="D117" t="s">
        <v>27</v>
      </c>
      <c r="E117" s="9" t="s">
        <v>15</v>
      </c>
      <c r="F117" t="s">
        <v>28</v>
      </c>
      <c r="G117" s="9" t="str">
        <f t="shared" si="10"/>
        <v>Early Poor</v>
      </c>
      <c r="H117" s="9" t="str">
        <f t="shared" si="11"/>
        <v>Early Intermediate</v>
      </c>
      <c r="I117" t="s">
        <v>34</v>
      </c>
      <c r="J117" t="s">
        <v>128</v>
      </c>
      <c r="K117" t="s">
        <v>378</v>
      </c>
      <c r="L117" s="28" t="s">
        <v>139</v>
      </c>
      <c r="M117" s="21"/>
      <c r="N117" s="29" t="s">
        <v>140</v>
      </c>
      <c r="O117" s="29" t="s">
        <v>141</v>
      </c>
      <c r="P117" s="29" t="s">
        <v>132</v>
      </c>
      <c r="Q117" s="29" t="s">
        <v>189</v>
      </c>
      <c r="R117" s="29" t="s">
        <v>190</v>
      </c>
      <c r="S117" s="29" t="s">
        <v>191</v>
      </c>
      <c r="V117" s="12">
        <v>8.7913943999999997</v>
      </c>
      <c r="W117" s="12">
        <v>87913.944000000003</v>
      </c>
      <c r="X117">
        <v>12840</v>
      </c>
      <c r="Y117">
        <v>948</v>
      </c>
      <c r="Z117" s="28">
        <f t="shared" si="12"/>
        <v>6.8468803738317758</v>
      </c>
      <c r="AA117" s="28">
        <f t="shared" si="13"/>
        <v>92.736227848101265</v>
      </c>
      <c r="AB117" s="28">
        <f t="shared" si="14"/>
        <v>4.1085650237328348</v>
      </c>
      <c r="AC117" s="28">
        <f t="shared" si="15"/>
        <v>2.976808337338066</v>
      </c>
      <c r="AD117" s="28">
        <f t="shared" si="16"/>
        <v>0.83549274010061803</v>
      </c>
      <c r="AE117" s="28">
        <f t="shared" si="17"/>
        <v>1.9672494264953861</v>
      </c>
      <c r="AF117" s="28">
        <f t="shared" si="18"/>
        <v>0.83549274010061803</v>
      </c>
      <c r="AG117" s="43"/>
      <c r="AH117" s="43"/>
    </row>
    <row r="118" spans="1:34" x14ac:dyDescent="0.55000000000000004">
      <c r="A118" t="s">
        <v>58</v>
      </c>
      <c r="C118">
        <v>1</v>
      </c>
      <c r="D118" t="s">
        <v>27</v>
      </c>
      <c r="E118" s="9" t="s">
        <v>15</v>
      </c>
      <c r="F118" t="s">
        <v>28</v>
      </c>
      <c r="G118" s="9" t="str">
        <f t="shared" si="10"/>
        <v>Early Poor</v>
      </c>
      <c r="H118" s="9" t="str">
        <f t="shared" si="11"/>
        <v>Early Intermediate</v>
      </c>
      <c r="I118" t="s">
        <v>29</v>
      </c>
      <c r="J118" t="s">
        <v>128</v>
      </c>
      <c r="K118" t="s">
        <v>378</v>
      </c>
      <c r="L118" s="28" t="s">
        <v>139</v>
      </c>
      <c r="M118" s="21"/>
      <c r="N118" s="29" t="s">
        <v>140</v>
      </c>
      <c r="O118" s="29" t="s">
        <v>141</v>
      </c>
      <c r="P118" s="29" t="s">
        <v>132</v>
      </c>
      <c r="Q118" s="29" t="s">
        <v>189</v>
      </c>
      <c r="R118" s="29" t="s">
        <v>190</v>
      </c>
      <c r="S118" s="29" t="s">
        <v>191</v>
      </c>
      <c r="V118">
        <v>8.8602976800000004</v>
      </c>
      <c r="W118">
        <v>88602.976800000004</v>
      </c>
      <c r="X118">
        <v>12080</v>
      </c>
      <c r="Y118">
        <v>525</v>
      </c>
      <c r="Z118" s="28">
        <f t="shared" si="12"/>
        <v>7.3346835099337753</v>
      </c>
      <c r="AA118" s="28">
        <f t="shared" si="13"/>
        <v>168.76757485714288</v>
      </c>
      <c r="AB118" s="28">
        <f t="shared" si="14"/>
        <v>4.0820669342851126</v>
      </c>
      <c r="AC118" s="28">
        <f t="shared" si="15"/>
        <v>2.720159303405957</v>
      </c>
      <c r="AD118" s="28">
        <f t="shared" si="16"/>
        <v>0.86538137886713207</v>
      </c>
      <c r="AE118" s="28">
        <f t="shared" si="17"/>
        <v>2.2272890097462881</v>
      </c>
      <c r="AF118" s="28">
        <f t="shared" si="18"/>
        <v>0.86538137886713207</v>
      </c>
      <c r="AG118" s="43"/>
      <c r="AH118" s="43"/>
    </row>
    <row r="119" spans="1:34" x14ac:dyDescent="0.55000000000000004">
      <c r="A119" t="s">
        <v>58</v>
      </c>
      <c r="B119" t="s">
        <v>194</v>
      </c>
      <c r="C119">
        <v>1</v>
      </c>
      <c r="D119" t="s">
        <v>27</v>
      </c>
      <c r="E119" s="9" t="s">
        <v>15</v>
      </c>
      <c r="F119" t="s">
        <v>28</v>
      </c>
      <c r="G119" s="9" t="str">
        <f t="shared" si="10"/>
        <v>Early Poor</v>
      </c>
      <c r="H119" s="9" t="str">
        <f t="shared" si="11"/>
        <v>Early Intermediate</v>
      </c>
      <c r="I119" t="s">
        <v>29</v>
      </c>
      <c r="J119" t="s">
        <v>128</v>
      </c>
      <c r="K119" t="s">
        <v>378</v>
      </c>
      <c r="L119" s="28" t="s">
        <v>139</v>
      </c>
      <c r="M119" s="21"/>
      <c r="N119" s="29" t="s">
        <v>140</v>
      </c>
      <c r="O119" s="29" t="s">
        <v>141</v>
      </c>
      <c r="P119" s="29" t="s">
        <v>132</v>
      </c>
      <c r="Q119" s="29" t="s">
        <v>189</v>
      </c>
      <c r="R119" s="29" t="s">
        <v>190</v>
      </c>
      <c r="S119" s="29" t="s">
        <v>191</v>
      </c>
      <c r="V119">
        <v>8.8602976800000004</v>
      </c>
      <c r="W119">
        <v>88602.976800000004</v>
      </c>
      <c r="X119" s="2">
        <v>11720</v>
      </c>
      <c r="Y119" s="2">
        <v>602</v>
      </c>
      <c r="Z119" s="28">
        <f t="shared" si="12"/>
        <v>7.5599809556313993</v>
      </c>
      <c r="AA119" s="28">
        <f t="shared" si="13"/>
        <v>147.18102458471762</v>
      </c>
      <c r="AB119" s="28">
        <f t="shared" si="14"/>
        <v>4.0689276116820716</v>
      </c>
      <c r="AC119" s="28">
        <f t="shared" si="15"/>
        <v>2.7795964912578244</v>
      </c>
      <c r="AD119" s="28">
        <f t="shared" si="16"/>
        <v>0.87852070147017314</v>
      </c>
      <c r="AE119" s="28">
        <f t="shared" si="17"/>
        <v>2.1678518218944207</v>
      </c>
      <c r="AF119" s="28">
        <f t="shared" si="18"/>
        <v>0.87852070147017314</v>
      </c>
      <c r="AG119" s="43"/>
      <c r="AH119" s="43"/>
    </row>
    <row r="120" spans="1:34" s="28" customFormat="1" x14ac:dyDescent="0.55000000000000004">
      <c r="A120" s="28" t="s">
        <v>59</v>
      </c>
      <c r="B120" s="28" t="s">
        <v>195</v>
      </c>
      <c r="C120" s="28">
        <v>1</v>
      </c>
      <c r="D120" s="28" t="s">
        <v>60</v>
      </c>
      <c r="E120" s="9" t="s">
        <v>15</v>
      </c>
      <c r="F120" s="28" t="s">
        <v>28</v>
      </c>
      <c r="G120" s="9" t="str">
        <f t="shared" si="10"/>
        <v>Late Poor</v>
      </c>
      <c r="H120" s="9" t="str">
        <f t="shared" si="11"/>
        <v>Late Intermediate</v>
      </c>
      <c r="I120" t="s">
        <v>29</v>
      </c>
      <c r="J120" t="s">
        <v>128</v>
      </c>
      <c r="K120" t="s">
        <v>378</v>
      </c>
      <c r="L120" s="28" t="s">
        <v>139</v>
      </c>
      <c r="M120" s="30"/>
      <c r="N120" s="29" t="s">
        <v>140</v>
      </c>
      <c r="O120" s="29" t="s">
        <v>141</v>
      </c>
      <c r="P120" s="29" t="s">
        <v>132</v>
      </c>
      <c r="Q120" s="29" t="s">
        <v>189</v>
      </c>
      <c r="R120" s="29" t="s">
        <v>190</v>
      </c>
      <c r="S120" s="29" t="s">
        <v>191</v>
      </c>
      <c r="V120" s="12">
        <v>8.6677005600000001</v>
      </c>
      <c r="W120" s="12">
        <v>86677.005600000004</v>
      </c>
      <c r="X120">
        <v>11230</v>
      </c>
      <c r="Y120">
        <v>627</v>
      </c>
      <c r="Z120" s="28">
        <f t="shared" si="12"/>
        <v>7.7183442208370439</v>
      </c>
      <c r="AA120" s="28">
        <f t="shared" si="13"/>
        <v>138.24083827751195</v>
      </c>
      <c r="AB120" s="28">
        <f t="shared" si="14"/>
        <v>4.0503797562614574</v>
      </c>
      <c r="AC120" s="28">
        <f t="shared" si="15"/>
        <v>2.7972675408307164</v>
      </c>
      <c r="AD120" s="28">
        <f t="shared" si="16"/>
        <v>0.88752414322689166</v>
      </c>
      <c r="AE120" s="28">
        <f t="shared" si="17"/>
        <v>2.1406363586576331</v>
      </c>
      <c r="AF120" s="28">
        <f t="shared" si="18"/>
        <v>0.88752414322689166</v>
      </c>
      <c r="AG120" s="43"/>
      <c r="AH120" s="43"/>
    </row>
    <row r="121" spans="1:34" x14ac:dyDescent="0.55000000000000004">
      <c r="A121" t="s">
        <v>59</v>
      </c>
      <c r="B121" t="s">
        <v>196</v>
      </c>
      <c r="C121">
        <v>1</v>
      </c>
      <c r="D121" t="s">
        <v>60</v>
      </c>
      <c r="E121" s="9" t="s">
        <v>15</v>
      </c>
      <c r="F121" t="s">
        <v>28</v>
      </c>
      <c r="G121" s="9" t="str">
        <f t="shared" si="10"/>
        <v>Late Poor</v>
      </c>
      <c r="H121" s="9" t="str">
        <f t="shared" si="11"/>
        <v>Late Intermediate</v>
      </c>
      <c r="I121" t="s">
        <v>34</v>
      </c>
      <c r="J121" t="s">
        <v>128</v>
      </c>
      <c r="K121" t="s">
        <v>378</v>
      </c>
      <c r="L121" s="28" t="s">
        <v>139</v>
      </c>
      <c r="M121" s="21"/>
      <c r="N121" s="29" t="s">
        <v>140</v>
      </c>
      <c r="O121" s="29" t="s">
        <v>141</v>
      </c>
      <c r="P121" s="29" t="s">
        <v>132</v>
      </c>
      <c r="Q121" s="29" t="s">
        <v>189</v>
      </c>
      <c r="R121" s="29" t="s">
        <v>190</v>
      </c>
      <c r="S121" s="29" t="s">
        <v>191</v>
      </c>
      <c r="V121">
        <v>8.6369846399999997</v>
      </c>
      <c r="W121">
        <v>86369.846399999995</v>
      </c>
      <c r="X121">
        <v>12420</v>
      </c>
      <c r="Y121">
        <v>945</v>
      </c>
      <c r="Z121" s="28">
        <f t="shared" si="12"/>
        <v>6.9540939130434776</v>
      </c>
      <c r="AA121" s="28">
        <f t="shared" si="13"/>
        <v>91.396662857142857</v>
      </c>
      <c r="AB121" s="28">
        <f t="shared" si="14"/>
        <v>4.0941215958405612</v>
      </c>
      <c r="AC121" s="28">
        <f t="shared" si="15"/>
        <v>2.975431808509263</v>
      </c>
      <c r="AD121" s="28">
        <f t="shared" si="16"/>
        <v>0.84224055140924114</v>
      </c>
      <c r="AE121" s="28">
        <f t="shared" si="17"/>
        <v>1.9609303387405397</v>
      </c>
      <c r="AF121" s="28">
        <f t="shared" si="18"/>
        <v>0.84224055140924114</v>
      </c>
      <c r="AG121" s="43"/>
      <c r="AH121" s="43"/>
    </row>
    <row r="122" spans="1:34" x14ac:dyDescent="0.55000000000000004">
      <c r="A122" t="s">
        <v>59</v>
      </c>
      <c r="C122">
        <v>1</v>
      </c>
      <c r="D122" t="s">
        <v>60</v>
      </c>
      <c r="E122" s="9" t="s">
        <v>15</v>
      </c>
      <c r="F122" t="s">
        <v>28</v>
      </c>
      <c r="G122" s="9" t="str">
        <f t="shared" si="10"/>
        <v>Late Poor</v>
      </c>
      <c r="H122" s="9" t="str">
        <f t="shared" si="11"/>
        <v>Late Intermediate</v>
      </c>
      <c r="I122" t="s">
        <v>29</v>
      </c>
      <c r="J122" t="s">
        <v>128</v>
      </c>
      <c r="K122" t="s">
        <v>378</v>
      </c>
      <c r="L122" s="28" t="s">
        <v>139</v>
      </c>
      <c r="M122" s="21"/>
      <c r="N122" s="29" t="s">
        <v>140</v>
      </c>
      <c r="O122" s="29" t="s">
        <v>141</v>
      </c>
      <c r="P122" s="29" t="s">
        <v>132</v>
      </c>
      <c r="Q122" s="29" t="s">
        <v>189</v>
      </c>
      <c r="R122" s="29" t="s">
        <v>190</v>
      </c>
      <c r="S122" s="29" t="s">
        <v>191</v>
      </c>
      <c r="V122">
        <v>8.6369846399999997</v>
      </c>
      <c r="W122">
        <v>86369.846399999995</v>
      </c>
      <c r="X122">
        <v>12100</v>
      </c>
      <c r="Y122">
        <v>658</v>
      </c>
      <c r="Z122" s="28">
        <f t="shared" si="12"/>
        <v>7.1380038347107435</v>
      </c>
      <c r="AA122" s="28">
        <f t="shared" si="13"/>
        <v>131.26116474164132</v>
      </c>
      <c r="AB122" s="28">
        <f t="shared" si="14"/>
        <v>4.0827853703164498</v>
      </c>
      <c r="AC122" s="28">
        <f t="shared" si="15"/>
        <v>2.8182258936139557</v>
      </c>
      <c r="AD122" s="28">
        <f t="shared" si="16"/>
        <v>0.85357677693335254</v>
      </c>
      <c r="AE122" s="28">
        <f t="shared" si="17"/>
        <v>2.1181362536358472</v>
      </c>
      <c r="AF122" s="28">
        <f t="shared" si="18"/>
        <v>0.85357677693335254</v>
      </c>
      <c r="AG122" s="43"/>
      <c r="AH122" s="43"/>
    </row>
    <row r="123" spans="1:34" x14ac:dyDescent="0.55000000000000004">
      <c r="A123" t="s">
        <v>59</v>
      </c>
      <c r="B123" t="s">
        <v>197</v>
      </c>
      <c r="C123">
        <v>1</v>
      </c>
      <c r="D123" t="s">
        <v>60</v>
      </c>
      <c r="E123" s="9" t="s">
        <v>15</v>
      </c>
      <c r="F123" t="s">
        <v>28</v>
      </c>
      <c r="G123" s="9" t="str">
        <f t="shared" si="10"/>
        <v>Late Poor</v>
      </c>
      <c r="H123" s="9" t="str">
        <f t="shared" si="11"/>
        <v>Late Intermediate</v>
      </c>
      <c r="I123" t="s">
        <v>29</v>
      </c>
      <c r="J123" t="s">
        <v>128</v>
      </c>
      <c r="K123" t="s">
        <v>378</v>
      </c>
      <c r="L123" s="28" t="s">
        <v>139</v>
      </c>
      <c r="M123" s="21"/>
      <c r="N123" s="29" t="s">
        <v>140</v>
      </c>
      <c r="O123" s="29" t="s">
        <v>141</v>
      </c>
      <c r="P123" s="29" t="s">
        <v>132</v>
      </c>
      <c r="Q123" s="29" t="s">
        <v>189</v>
      </c>
      <c r="R123" s="29" t="s">
        <v>190</v>
      </c>
      <c r="S123" s="29" t="s">
        <v>191</v>
      </c>
      <c r="V123">
        <v>8.7565276799999996</v>
      </c>
      <c r="W123">
        <v>87565.276799999992</v>
      </c>
      <c r="X123">
        <v>12250</v>
      </c>
      <c r="Y123">
        <v>618</v>
      </c>
      <c r="Z123" s="28">
        <f t="shared" si="12"/>
        <v>7.1481858612244888</v>
      </c>
      <c r="AA123" s="28">
        <f t="shared" si="13"/>
        <v>141.69138640776697</v>
      </c>
      <c r="AB123" s="28">
        <f t="shared" si="14"/>
        <v>4.0881360887005513</v>
      </c>
      <c r="AC123" s="28">
        <f t="shared" si="15"/>
        <v>2.7909884750888159</v>
      </c>
      <c r="AD123" s="28">
        <f t="shared" si="16"/>
        <v>0.85419583614681283</v>
      </c>
      <c r="AE123" s="28">
        <f t="shared" si="17"/>
        <v>2.1513434497585484</v>
      </c>
      <c r="AF123" s="28">
        <f t="shared" si="18"/>
        <v>0.85419583614681283</v>
      </c>
      <c r="AG123" s="43"/>
      <c r="AH123" s="43"/>
    </row>
    <row r="124" spans="1:34" x14ac:dyDescent="0.55000000000000004">
      <c r="A124" t="s">
        <v>59</v>
      </c>
      <c r="B124" t="s">
        <v>198</v>
      </c>
      <c r="C124">
        <v>1</v>
      </c>
      <c r="D124" t="s">
        <v>60</v>
      </c>
      <c r="E124" s="9" t="s">
        <v>15</v>
      </c>
      <c r="F124" t="s">
        <v>28</v>
      </c>
      <c r="G124" s="9" t="str">
        <f t="shared" si="10"/>
        <v>Late Poor</v>
      </c>
      <c r="H124" s="9" t="str">
        <f t="shared" si="11"/>
        <v>Late Intermediate</v>
      </c>
      <c r="I124" t="s">
        <v>34</v>
      </c>
      <c r="J124" t="s">
        <v>128</v>
      </c>
      <c r="K124" t="s">
        <v>378</v>
      </c>
      <c r="L124" s="28" t="s">
        <v>139</v>
      </c>
      <c r="M124" s="21"/>
      <c r="N124" s="29" t="s">
        <v>140</v>
      </c>
      <c r="O124" s="29" t="s">
        <v>141</v>
      </c>
      <c r="P124" s="29" t="s">
        <v>132</v>
      </c>
      <c r="Q124" s="29" t="s">
        <v>189</v>
      </c>
      <c r="R124" s="29" t="s">
        <v>190</v>
      </c>
      <c r="S124" s="29" t="s">
        <v>191</v>
      </c>
      <c r="V124">
        <v>8.8196198400000014</v>
      </c>
      <c r="W124">
        <v>88196.198400000008</v>
      </c>
      <c r="X124" s="2">
        <v>13110</v>
      </c>
      <c r="Y124" s="2">
        <v>1025</v>
      </c>
      <c r="Z124" s="28">
        <f t="shared" si="12"/>
        <v>6.7273988100686504</v>
      </c>
      <c r="AA124" s="28">
        <f t="shared" si="13"/>
        <v>86.045071609756107</v>
      </c>
      <c r="AB124" s="28">
        <f t="shared" si="14"/>
        <v>4.1176026916900845</v>
      </c>
      <c r="AC124" s="28">
        <f t="shared" si="15"/>
        <v>3.0107238653917729</v>
      </c>
      <c r="AD124" s="28">
        <f t="shared" si="16"/>
        <v>0.82784717405982555</v>
      </c>
      <c r="AE124" s="28">
        <f t="shared" si="17"/>
        <v>1.9347260003581368</v>
      </c>
      <c r="AF124" s="28">
        <f t="shared" si="18"/>
        <v>0.82784717405982555</v>
      </c>
      <c r="AG124" s="43"/>
      <c r="AH124" s="43"/>
    </row>
    <row r="125" spans="1:34" s="28" customFormat="1" x14ac:dyDescent="0.55000000000000004">
      <c r="A125" s="28" t="s">
        <v>61</v>
      </c>
      <c r="B125" s="28" t="s">
        <v>199</v>
      </c>
      <c r="C125" s="28">
        <v>1</v>
      </c>
      <c r="D125" t="s">
        <v>60</v>
      </c>
      <c r="E125" s="9" t="s">
        <v>15</v>
      </c>
      <c r="F125" s="28" t="s">
        <v>28</v>
      </c>
      <c r="G125" s="9" t="str">
        <f t="shared" si="10"/>
        <v>Late Poor</v>
      </c>
      <c r="H125" s="9" t="str">
        <f t="shared" si="11"/>
        <v>Late Intermediate</v>
      </c>
      <c r="I125" t="s">
        <v>29</v>
      </c>
      <c r="J125" t="s">
        <v>128</v>
      </c>
      <c r="K125" t="s">
        <v>378</v>
      </c>
      <c r="L125" s="28" t="s">
        <v>139</v>
      </c>
      <c r="M125" s="30"/>
      <c r="N125" s="29" t="s">
        <v>140</v>
      </c>
      <c r="O125" s="29" t="s">
        <v>141</v>
      </c>
      <c r="P125" s="29" t="s">
        <v>132</v>
      </c>
      <c r="Q125" s="29" t="s">
        <v>189</v>
      </c>
      <c r="R125" s="29" t="s">
        <v>190</v>
      </c>
      <c r="S125" s="29" t="s">
        <v>191</v>
      </c>
      <c r="V125" s="12">
        <v>8.7988658399999995</v>
      </c>
      <c r="W125" s="12">
        <v>87988.6584</v>
      </c>
      <c r="X125">
        <v>12420</v>
      </c>
      <c r="Y125">
        <v>623</v>
      </c>
      <c r="Z125" s="28">
        <f t="shared" si="12"/>
        <v>7.0844330434782607</v>
      </c>
      <c r="AA125" s="28">
        <f t="shared" si="13"/>
        <v>141.23380160513645</v>
      </c>
      <c r="AB125" s="28">
        <f t="shared" si="14"/>
        <v>4.0941215958405612</v>
      </c>
      <c r="AC125" s="28">
        <f t="shared" si="15"/>
        <v>2.7944880466591697</v>
      </c>
      <c r="AD125" s="28">
        <f t="shared" si="16"/>
        <v>0.850305100039914</v>
      </c>
      <c r="AE125" s="28">
        <f t="shared" si="17"/>
        <v>2.1499386492213057</v>
      </c>
      <c r="AF125" s="28">
        <f t="shared" si="18"/>
        <v>0.850305100039914</v>
      </c>
      <c r="AG125" s="43"/>
      <c r="AH125" s="43"/>
    </row>
    <row r="126" spans="1:34" x14ac:dyDescent="0.55000000000000004">
      <c r="A126" t="s">
        <v>61</v>
      </c>
      <c r="B126" t="s">
        <v>200</v>
      </c>
      <c r="C126">
        <v>1</v>
      </c>
      <c r="D126" t="s">
        <v>60</v>
      </c>
      <c r="E126" s="9" t="s">
        <v>15</v>
      </c>
      <c r="F126" t="s">
        <v>28</v>
      </c>
      <c r="G126" s="9" t="str">
        <f t="shared" si="10"/>
        <v>Late Poor</v>
      </c>
      <c r="H126" s="9" t="str">
        <f t="shared" si="11"/>
        <v>Late Intermediate</v>
      </c>
      <c r="I126" t="s">
        <v>29</v>
      </c>
      <c r="J126" t="s">
        <v>128</v>
      </c>
      <c r="K126" t="s">
        <v>378</v>
      </c>
      <c r="L126" s="28" t="s">
        <v>139</v>
      </c>
      <c r="M126" s="21"/>
      <c r="N126" s="29" t="s">
        <v>140</v>
      </c>
      <c r="O126" s="29" t="s">
        <v>141</v>
      </c>
      <c r="P126" s="29" t="s">
        <v>132</v>
      </c>
      <c r="Q126" s="29" t="s">
        <v>189</v>
      </c>
      <c r="R126" s="29" t="s">
        <v>190</v>
      </c>
      <c r="S126" s="29" t="s">
        <v>191</v>
      </c>
      <c r="V126">
        <v>8.645286239999999</v>
      </c>
      <c r="W126">
        <v>86452.862399999984</v>
      </c>
      <c r="X126">
        <v>12650</v>
      </c>
      <c r="Y126">
        <v>614</v>
      </c>
      <c r="Z126" s="28">
        <f t="shared" si="12"/>
        <v>6.8342183715415006</v>
      </c>
      <c r="AA126" s="28">
        <f t="shared" si="13"/>
        <v>140.80270749185664</v>
      </c>
      <c r="AB126" s="28">
        <f t="shared" si="14"/>
        <v>4.1020905255118363</v>
      </c>
      <c r="AC126" s="28">
        <f t="shared" si="15"/>
        <v>2.7881683711411678</v>
      </c>
      <c r="AD126" s="28">
        <f t="shared" si="16"/>
        <v>0.83468885155380423</v>
      </c>
      <c r="AE126" s="28">
        <f t="shared" si="17"/>
        <v>2.1486110059244732</v>
      </c>
      <c r="AF126" s="28">
        <f t="shared" si="18"/>
        <v>0.83468885155380423</v>
      </c>
      <c r="AG126" s="43"/>
      <c r="AH126" s="43"/>
    </row>
    <row r="127" spans="1:34" x14ac:dyDescent="0.55000000000000004">
      <c r="A127" t="s">
        <v>61</v>
      </c>
      <c r="B127" t="s">
        <v>201</v>
      </c>
      <c r="C127">
        <v>1</v>
      </c>
      <c r="D127" t="s">
        <v>60</v>
      </c>
      <c r="E127" s="9" t="s">
        <v>15</v>
      </c>
      <c r="F127" t="s">
        <v>28</v>
      </c>
      <c r="G127" s="9" t="str">
        <f t="shared" si="10"/>
        <v>Late Poor</v>
      </c>
      <c r="H127" s="9" t="str">
        <f t="shared" si="11"/>
        <v>Late Intermediate</v>
      </c>
      <c r="I127" t="s">
        <v>34</v>
      </c>
      <c r="J127" t="s">
        <v>128</v>
      </c>
      <c r="K127" t="s">
        <v>378</v>
      </c>
      <c r="L127" s="28" t="s">
        <v>139</v>
      </c>
      <c r="M127" s="21"/>
      <c r="N127" s="29" t="s">
        <v>140</v>
      </c>
      <c r="O127" s="29" t="s">
        <v>141</v>
      </c>
      <c r="P127" s="29" t="s">
        <v>132</v>
      </c>
      <c r="Q127" s="29" t="s">
        <v>189</v>
      </c>
      <c r="R127" s="29" t="s">
        <v>190</v>
      </c>
      <c r="S127" s="29" t="s">
        <v>191</v>
      </c>
      <c r="V127">
        <v>8.5830242400000003</v>
      </c>
      <c r="W127">
        <v>85830.242400000003</v>
      </c>
      <c r="X127">
        <v>13260</v>
      </c>
      <c r="Y127">
        <v>1558</v>
      </c>
      <c r="Z127" s="28">
        <f t="shared" si="12"/>
        <v>6.4728689592760187</v>
      </c>
      <c r="AA127" s="28">
        <f t="shared" si="13"/>
        <v>55.090014377406931</v>
      </c>
      <c r="AB127" s="28">
        <f t="shared" si="14"/>
        <v>4.122543524068754</v>
      </c>
      <c r="AC127" s="28">
        <f t="shared" si="15"/>
        <v>3.1925674533365456</v>
      </c>
      <c r="AD127" s="28">
        <f t="shared" si="16"/>
        <v>0.81109681498341957</v>
      </c>
      <c r="AE127" s="28">
        <f t="shared" si="17"/>
        <v>1.7410728857156281</v>
      </c>
      <c r="AF127" s="28">
        <f t="shared" si="18"/>
        <v>0.81109681498341957</v>
      </c>
      <c r="AG127" s="43"/>
      <c r="AH127" s="43"/>
    </row>
    <row r="128" spans="1:34" x14ac:dyDescent="0.55000000000000004">
      <c r="A128" t="s">
        <v>61</v>
      </c>
      <c r="B128" t="s">
        <v>202</v>
      </c>
      <c r="C128">
        <v>1</v>
      </c>
      <c r="D128" t="s">
        <v>60</v>
      </c>
      <c r="E128" s="9" t="s">
        <v>15</v>
      </c>
      <c r="F128" t="s">
        <v>28</v>
      </c>
      <c r="G128" s="9" t="str">
        <f t="shared" si="10"/>
        <v>Late Poor</v>
      </c>
      <c r="H128" s="9" t="str">
        <f t="shared" si="11"/>
        <v>Late Intermediate</v>
      </c>
      <c r="I128" t="s">
        <v>29</v>
      </c>
      <c r="J128" t="s">
        <v>128</v>
      </c>
      <c r="K128" t="s">
        <v>378</v>
      </c>
      <c r="L128" s="28" t="s">
        <v>139</v>
      </c>
      <c r="M128" s="21"/>
      <c r="N128" s="29" t="s">
        <v>140</v>
      </c>
      <c r="O128" s="29" t="s">
        <v>141</v>
      </c>
      <c r="P128" s="29" t="s">
        <v>132</v>
      </c>
      <c r="Q128" s="29" t="s">
        <v>189</v>
      </c>
      <c r="R128" s="29" t="s">
        <v>190</v>
      </c>
      <c r="S128" s="29" t="s">
        <v>191</v>
      </c>
      <c r="V128">
        <v>8.6461163999999986</v>
      </c>
      <c r="W128">
        <v>86461.16399999999</v>
      </c>
      <c r="X128">
        <v>12820</v>
      </c>
      <c r="Y128">
        <v>648</v>
      </c>
      <c r="Z128" s="28">
        <f t="shared" si="12"/>
        <v>6.7442405616224637</v>
      </c>
      <c r="AA128" s="28">
        <f t="shared" si="13"/>
        <v>133.4277222222222</v>
      </c>
      <c r="AB128" s="28">
        <f t="shared" si="14"/>
        <v>4.1078880251827989</v>
      </c>
      <c r="AC128" s="28">
        <f t="shared" si="15"/>
        <v>2.8115750058705933</v>
      </c>
      <c r="AD128" s="28">
        <f t="shared" si="16"/>
        <v>0.82893305282693341</v>
      </c>
      <c r="AE128" s="28">
        <f t="shared" si="17"/>
        <v>2.1252460721391389</v>
      </c>
      <c r="AF128" s="28">
        <f t="shared" si="18"/>
        <v>0.82893305282693341</v>
      </c>
      <c r="AG128" s="43"/>
      <c r="AH128" s="43"/>
    </row>
    <row r="129" spans="1:34" s="28" customFormat="1" x14ac:dyDescent="0.55000000000000004">
      <c r="A129" s="28" t="s">
        <v>62</v>
      </c>
      <c r="B129" s="28" t="s">
        <v>203</v>
      </c>
      <c r="C129" s="28">
        <v>1</v>
      </c>
      <c r="D129" s="28" t="s">
        <v>27</v>
      </c>
      <c r="E129" s="10" t="s">
        <v>14</v>
      </c>
      <c r="F129" s="28" t="s">
        <v>42</v>
      </c>
      <c r="G129" s="9" t="str">
        <f t="shared" si="10"/>
        <v>Early Zoned</v>
      </c>
      <c r="H129" s="9" t="str">
        <f t="shared" si="11"/>
        <v>Early Wall</v>
      </c>
      <c r="I129" s="28" t="s">
        <v>45</v>
      </c>
      <c r="J129" s="28" t="s">
        <v>156</v>
      </c>
      <c r="K129" s="28" t="s">
        <v>156</v>
      </c>
      <c r="L129" s="28" t="s">
        <v>139</v>
      </c>
      <c r="M129" s="30" t="s">
        <v>29</v>
      </c>
      <c r="N129" s="29" t="s">
        <v>140</v>
      </c>
      <c r="O129" s="29" t="s">
        <v>141</v>
      </c>
      <c r="P129" s="29" t="s">
        <v>132</v>
      </c>
      <c r="Q129" s="29"/>
      <c r="R129" s="29" t="s">
        <v>133</v>
      </c>
      <c r="S129" s="29"/>
      <c r="V129" s="12">
        <v>9.0454233600000009</v>
      </c>
      <c r="W129" s="12">
        <v>90454.233600000007</v>
      </c>
      <c r="X129">
        <v>9700</v>
      </c>
      <c r="Y129">
        <v>345.3</v>
      </c>
      <c r="Z129" s="28">
        <f t="shared" si="12"/>
        <v>9.3251787216494844</v>
      </c>
      <c r="AA129" s="28">
        <f t="shared" si="13"/>
        <v>261.95839443961773</v>
      </c>
      <c r="AB129" s="28">
        <f t="shared" si="14"/>
        <v>3.9867717342662448</v>
      </c>
      <c r="AC129" s="28">
        <f t="shared" si="15"/>
        <v>2.5381965783494542</v>
      </c>
      <c r="AD129" s="28">
        <f t="shared" si="16"/>
        <v>0.96965716402843261</v>
      </c>
      <c r="AE129" s="28">
        <f t="shared" si="17"/>
        <v>2.4182323199452234</v>
      </c>
      <c r="AF129" s="28">
        <f t="shared" si="18"/>
        <v>0.96965716402843261</v>
      </c>
      <c r="AG129" s="43"/>
      <c r="AH129" s="43"/>
    </row>
    <row r="130" spans="1:34" x14ac:dyDescent="0.55000000000000004">
      <c r="A130" t="s">
        <v>62</v>
      </c>
      <c r="C130">
        <v>1</v>
      </c>
      <c r="D130" t="s">
        <v>27</v>
      </c>
      <c r="E130" s="10" t="s">
        <v>14</v>
      </c>
      <c r="F130" t="s">
        <v>42</v>
      </c>
      <c r="G130" s="9" t="str">
        <f t="shared" ref="G130:G193" si="19">CONCATENATE(D130," ",F130)</f>
        <v>Early Zoned</v>
      </c>
      <c r="H130" s="9" t="str">
        <f t="shared" ref="H130:H193" si="20">CONCATENATE(D130, " ", E130)</f>
        <v>Early Wall</v>
      </c>
      <c r="I130" t="s">
        <v>45</v>
      </c>
      <c r="J130" s="28" t="s">
        <v>156</v>
      </c>
      <c r="K130" s="28" t="s">
        <v>156</v>
      </c>
      <c r="L130" s="28" t="s">
        <v>139</v>
      </c>
      <c r="M130" t="s">
        <v>29</v>
      </c>
      <c r="N130" s="29" t="s">
        <v>140</v>
      </c>
      <c r="O130" s="29" t="s">
        <v>141</v>
      </c>
      <c r="P130" s="29" t="s">
        <v>132</v>
      </c>
      <c r="Q130" s="29"/>
      <c r="R130" s="29" t="s">
        <v>133</v>
      </c>
      <c r="S130" s="29"/>
      <c r="V130" s="12">
        <v>9.0454233600000009</v>
      </c>
      <c r="W130" s="12">
        <v>90454.233600000007</v>
      </c>
      <c r="X130">
        <v>10730</v>
      </c>
      <c r="Y130">
        <v>323</v>
      </c>
      <c r="Z130" s="28">
        <f t="shared" ref="Z130:Z193" si="21">W130/X130</f>
        <v>8.4300310904007461</v>
      </c>
      <c r="AA130" s="28">
        <f t="shared" ref="AA130:AA193" si="22">W130/Y130</f>
        <v>280.04406687306505</v>
      </c>
      <c r="AB130" s="28">
        <f t="shared" si="14"/>
        <v>4.0305997219659515</v>
      </c>
      <c r="AC130" s="28">
        <f t="shared" si="15"/>
        <v>2.509202522331103</v>
      </c>
      <c r="AD130" s="28">
        <f t="shared" si="16"/>
        <v>0.92582917632872641</v>
      </c>
      <c r="AE130" s="28">
        <f t="shared" si="17"/>
        <v>2.4472263759635746</v>
      </c>
      <c r="AF130" s="28">
        <f t="shared" si="18"/>
        <v>0.92582917632872641</v>
      </c>
      <c r="AG130" s="43"/>
      <c r="AH130" s="43"/>
    </row>
    <row r="131" spans="1:34" x14ac:dyDescent="0.55000000000000004">
      <c r="A131" t="s">
        <v>62</v>
      </c>
      <c r="C131">
        <v>1</v>
      </c>
      <c r="D131" t="s">
        <v>27</v>
      </c>
      <c r="E131" s="10" t="s">
        <v>14</v>
      </c>
      <c r="F131" t="s">
        <v>42</v>
      </c>
      <c r="G131" s="9" t="str">
        <f t="shared" si="19"/>
        <v>Early Zoned</v>
      </c>
      <c r="H131" s="9" t="str">
        <f t="shared" si="20"/>
        <v>Early Wall</v>
      </c>
      <c r="I131" t="s">
        <v>45</v>
      </c>
      <c r="J131" s="28" t="s">
        <v>156</v>
      </c>
      <c r="K131" s="28" t="s">
        <v>156</v>
      </c>
      <c r="L131" s="28" t="s">
        <v>139</v>
      </c>
      <c r="M131" t="s">
        <v>29</v>
      </c>
      <c r="N131" s="29" t="s">
        <v>140</v>
      </c>
      <c r="O131" s="29" t="s">
        <v>141</v>
      </c>
      <c r="P131" s="29" t="s">
        <v>132</v>
      </c>
      <c r="Q131" s="29"/>
      <c r="R131" s="29" t="s">
        <v>133</v>
      </c>
      <c r="S131" s="29"/>
      <c r="V131" s="12">
        <v>9.0454233600000009</v>
      </c>
      <c r="W131" s="12">
        <v>90454.233600000007</v>
      </c>
      <c r="X131">
        <v>10750</v>
      </c>
      <c r="Y131">
        <v>302.89999999999998</v>
      </c>
      <c r="Z131" s="28">
        <f t="shared" si="21"/>
        <v>8.4143473116279068</v>
      </c>
      <c r="AA131" s="28">
        <f t="shared" si="22"/>
        <v>298.62738065368114</v>
      </c>
      <c r="AB131" s="28">
        <f t="shared" ref="AB131:AB194" si="23">LOG10(X131)</f>
        <v>4.0314084642516246</v>
      </c>
      <c r="AC131" s="28">
        <f t="shared" ref="AC131:AC194" si="24">LOG10(Y131)</f>
        <v>2.4812992733328558</v>
      </c>
      <c r="AD131" s="28">
        <f t="shared" ref="AD131:AD194" si="25">LOG10(Z131)</f>
        <v>0.92502043404305323</v>
      </c>
      <c r="AE131" s="28">
        <f t="shared" ref="AE131:AE194" si="26">LOG10(AA131)</f>
        <v>2.4751296249618218</v>
      </c>
      <c r="AF131" s="28">
        <f t="shared" ref="AF131:AF194" si="27">AD131</f>
        <v>0.92502043404305323</v>
      </c>
      <c r="AG131" s="43"/>
      <c r="AH131" s="43"/>
    </row>
    <row r="132" spans="1:34" x14ac:dyDescent="0.55000000000000004">
      <c r="A132" t="s">
        <v>62</v>
      </c>
      <c r="C132">
        <v>1</v>
      </c>
      <c r="D132" t="s">
        <v>27</v>
      </c>
      <c r="E132" s="10" t="s">
        <v>14</v>
      </c>
      <c r="F132" t="s">
        <v>42</v>
      </c>
      <c r="G132" s="9" t="str">
        <f t="shared" si="19"/>
        <v>Early Zoned</v>
      </c>
      <c r="H132" s="9" t="str">
        <f t="shared" si="20"/>
        <v>Early Wall</v>
      </c>
      <c r="I132" t="s">
        <v>45</v>
      </c>
      <c r="J132" s="28" t="s">
        <v>156</v>
      </c>
      <c r="K132" s="28" t="s">
        <v>156</v>
      </c>
      <c r="L132" s="28" t="s">
        <v>139</v>
      </c>
      <c r="M132" t="s">
        <v>29</v>
      </c>
      <c r="N132" s="29" t="s">
        <v>140</v>
      </c>
      <c r="O132" s="29" t="s">
        <v>141</v>
      </c>
      <c r="P132" s="29" t="s">
        <v>132</v>
      </c>
      <c r="Q132" s="29"/>
      <c r="R132" s="29" t="s">
        <v>133</v>
      </c>
      <c r="S132" s="29"/>
      <c r="V132">
        <v>9.2944713599999993</v>
      </c>
      <c r="W132">
        <v>92944.713599999988</v>
      </c>
      <c r="X132">
        <v>10890</v>
      </c>
      <c r="Y132">
        <v>291.39999999999998</v>
      </c>
      <c r="Z132" s="28">
        <f t="shared" si="21"/>
        <v>8.5348680991735524</v>
      </c>
      <c r="AA132" s="28">
        <f t="shared" si="22"/>
        <v>318.95920933424844</v>
      </c>
      <c r="AB132" s="28">
        <f t="shared" si="23"/>
        <v>4.037027879755775</v>
      </c>
      <c r="AC132" s="28">
        <f t="shared" si="24"/>
        <v>2.4644895474339714</v>
      </c>
      <c r="AD132" s="28">
        <f t="shared" si="25"/>
        <v>0.93119681376431718</v>
      </c>
      <c r="AE132" s="28">
        <f t="shared" si="26"/>
        <v>2.5037351460861208</v>
      </c>
      <c r="AF132" s="28">
        <f t="shared" si="27"/>
        <v>0.93119681376431718</v>
      </c>
      <c r="AG132" s="43"/>
      <c r="AH132" s="43"/>
    </row>
    <row r="133" spans="1:34" x14ac:dyDescent="0.55000000000000004">
      <c r="A133" t="s">
        <v>62</v>
      </c>
      <c r="B133" t="s">
        <v>204</v>
      </c>
      <c r="C133">
        <v>1</v>
      </c>
      <c r="D133" t="s">
        <v>27</v>
      </c>
      <c r="E133" s="10" t="s">
        <v>14</v>
      </c>
      <c r="F133" t="s">
        <v>42</v>
      </c>
      <c r="G133" s="9" t="str">
        <f t="shared" si="19"/>
        <v>Early Zoned</v>
      </c>
      <c r="H133" s="9" t="str">
        <f t="shared" si="20"/>
        <v>Early Wall</v>
      </c>
      <c r="I133" t="s">
        <v>45</v>
      </c>
      <c r="J133" s="28" t="s">
        <v>156</v>
      </c>
      <c r="K133" s="28" t="s">
        <v>156</v>
      </c>
      <c r="L133" s="28" t="s">
        <v>139</v>
      </c>
      <c r="M133" s="21" t="s">
        <v>205</v>
      </c>
      <c r="N133" s="29" t="s">
        <v>140</v>
      </c>
      <c r="O133" s="29" t="s">
        <v>141</v>
      </c>
      <c r="P133" s="29" t="s">
        <v>132</v>
      </c>
      <c r="Q133" s="29"/>
      <c r="R133" s="29" t="s">
        <v>133</v>
      </c>
      <c r="S133" s="29"/>
      <c r="V133">
        <v>9.2944713599999993</v>
      </c>
      <c r="W133">
        <v>92944.713599999988</v>
      </c>
      <c r="X133" s="2">
        <v>12650</v>
      </c>
      <c r="Y133" s="2">
        <v>817</v>
      </c>
      <c r="Z133" s="28">
        <f t="shared" si="21"/>
        <v>7.3474081897233194</v>
      </c>
      <c r="AA133" s="28">
        <f t="shared" si="22"/>
        <v>113.76341933904527</v>
      </c>
      <c r="AB133" s="28">
        <f t="shared" si="23"/>
        <v>4.1020905255118363</v>
      </c>
      <c r="AC133" s="28">
        <f t="shared" si="24"/>
        <v>2.9122220565324155</v>
      </c>
      <c r="AD133" s="28">
        <f t="shared" si="25"/>
        <v>0.86613416800825549</v>
      </c>
      <c r="AE133" s="28">
        <f t="shared" si="26"/>
        <v>2.0560026369876767</v>
      </c>
      <c r="AF133" s="28">
        <f t="shared" si="27"/>
        <v>0.86613416800825549</v>
      </c>
      <c r="AG133" s="43"/>
      <c r="AH133" s="43"/>
    </row>
    <row r="134" spans="1:34" s="28" customFormat="1" x14ac:dyDescent="0.55000000000000004">
      <c r="A134" s="28" t="s">
        <v>63</v>
      </c>
      <c r="B134" s="28" t="s">
        <v>206</v>
      </c>
      <c r="C134" s="28">
        <v>1</v>
      </c>
      <c r="D134" t="s">
        <v>27</v>
      </c>
      <c r="E134" s="10" t="s">
        <v>14</v>
      </c>
      <c r="F134" s="28" t="s">
        <v>42</v>
      </c>
      <c r="G134" s="9" t="str">
        <f t="shared" si="19"/>
        <v>Early Zoned</v>
      </c>
      <c r="H134" s="9" t="str">
        <f t="shared" si="20"/>
        <v>Early Wall</v>
      </c>
      <c r="I134" t="s">
        <v>3</v>
      </c>
      <c r="J134" t="s">
        <v>128</v>
      </c>
      <c r="K134" t="s">
        <v>378</v>
      </c>
      <c r="L134" t="s">
        <v>139</v>
      </c>
      <c r="M134" s="30"/>
      <c r="N134" s="29" t="s">
        <v>140</v>
      </c>
      <c r="O134" s="29" t="s">
        <v>141</v>
      </c>
      <c r="P134" s="29" t="s">
        <v>132</v>
      </c>
      <c r="Q134" s="29"/>
      <c r="R134" s="29" t="s">
        <v>133</v>
      </c>
      <c r="S134" s="29"/>
      <c r="V134" s="12">
        <v>8.7806023199999998</v>
      </c>
      <c r="W134" s="12">
        <v>87806.023199999996</v>
      </c>
      <c r="X134">
        <v>9750</v>
      </c>
      <c r="Y134">
        <v>410</v>
      </c>
      <c r="Z134" s="28">
        <f t="shared" si="21"/>
        <v>9.0057459692307695</v>
      </c>
      <c r="AA134" s="28">
        <f t="shared" si="22"/>
        <v>214.16103219512195</v>
      </c>
      <c r="AB134" s="28">
        <f t="shared" si="23"/>
        <v>3.989004615698537</v>
      </c>
      <c r="AC134" s="28">
        <f t="shared" si="24"/>
        <v>2.6127838567197355</v>
      </c>
      <c r="AD134" s="28">
        <f t="shared" si="25"/>
        <v>0.95451969238071288</v>
      </c>
      <c r="AE134" s="28">
        <f t="shared" si="26"/>
        <v>2.3307404513595142</v>
      </c>
      <c r="AF134" s="28">
        <f t="shared" si="27"/>
        <v>0.95451969238071288</v>
      </c>
      <c r="AG134" s="43"/>
      <c r="AH134" s="43"/>
    </row>
    <row r="135" spans="1:34" x14ac:dyDescent="0.55000000000000004">
      <c r="A135" t="s">
        <v>63</v>
      </c>
      <c r="C135">
        <v>1</v>
      </c>
      <c r="D135" t="s">
        <v>27</v>
      </c>
      <c r="E135" s="10" t="s">
        <v>14</v>
      </c>
      <c r="F135" t="s">
        <v>42</v>
      </c>
      <c r="G135" s="9" t="str">
        <f t="shared" si="19"/>
        <v>Early Zoned</v>
      </c>
      <c r="H135" s="9" t="str">
        <f t="shared" si="20"/>
        <v>Early Wall</v>
      </c>
      <c r="I135" t="s">
        <v>3</v>
      </c>
      <c r="J135" t="s">
        <v>128</v>
      </c>
      <c r="K135" t="s">
        <v>378</v>
      </c>
      <c r="L135" t="s">
        <v>139</v>
      </c>
      <c r="M135" s="21"/>
      <c r="N135" s="29" t="s">
        <v>140</v>
      </c>
      <c r="O135" s="29" t="s">
        <v>141</v>
      </c>
      <c r="P135" s="29" t="s">
        <v>132</v>
      </c>
      <c r="Q135" s="29"/>
      <c r="R135" s="29" t="s">
        <v>133</v>
      </c>
      <c r="S135" s="29"/>
      <c r="V135" s="12">
        <v>8.7806023199999998</v>
      </c>
      <c r="W135" s="12">
        <v>87806.023199999996</v>
      </c>
      <c r="X135">
        <v>9800</v>
      </c>
      <c r="Y135">
        <v>395.8</v>
      </c>
      <c r="Z135" s="28">
        <f t="shared" si="21"/>
        <v>8.9597982857142853</v>
      </c>
      <c r="AA135" s="28">
        <f t="shared" si="22"/>
        <v>221.84442445679633</v>
      </c>
      <c r="AB135" s="28">
        <f t="shared" si="23"/>
        <v>3.9912260756924947</v>
      </c>
      <c r="AC135" s="28">
        <f t="shared" si="24"/>
        <v>2.5974757898703773</v>
      </c>
      <c r="AD135" s="28">
        <f t="shared" si="25"/>
        <v>0.95229823238675482</v>
      </c>
      <c r="AE135" s="28">
        <f t="shared" si="26"/>
        <v>2.3460485182088719</v>
      </c>
      <c r="AF135" s="28">
        <f t="shared" si="27"/>
        <v>0.95229823238675482</v>
      </c>
      <c r="AG135" s="43"/>
      <c r="AH135" s="43"/>
    </row>
    <row r="136" spans="1:34" x14ac:dyDescent="0.55000000000000004">
      <c r="A136" t="s">
        <v>63</v>
      </c>
      <c r="C136">
        <v>1</v>
      </c>
      <c r="D136" t="s">
        <v>27</v>
      </c>
      <c r="E136" s="10" t="s">
        <v>14</v>
      </c>
      <c r="F136" t="s">
        <v>42</v>
      </c>
      <c r="G136" s="9" t="str">
        <f t="shared" si="19"/>
        <v>Early Zoned</v>
      </c>
      <c r="H136" s="9" t="str">
        <f t="shared" si="20"/>
        <v>Early Wall</v>
      </c>
      <c r="I136" t="s">
        <v>3</v>
      </c>
      <c r="J136" t="s">
        <v>128</v>
      </c>
      <c r="K136" t="s">
        <v>378</v>
      </c>
      <c r="L136" t="s">
        <v>139</v>
      </c>
      <c r="M136" s="21"/>
      <c r="N136" s="29" t="s">
        <v>140</v>
      </c>
      <c r="O136" s="29" t="s">
        <v>141</v>
      </c>
      <c r="P136" s="29" t="s">
        <v>132</v>
      </c>
      <c r="Q136" s="29"/>
      <c r="R136" s="29" t="s">
        <v>133</v>
      </c>
      <c r="S136" s="29"/>
      <c r="V136" s="12">
        <v>8.7806023199999998</v>
      </c>
      <c r="W136" s="12">
        <v>87806.023199999996</v>
      </c>
      <c r="X136">
        <v>9450</v>
      </c>
      <c r="Y136">
        <v>360.8</v>
      </c>
      <c r="Z136" s="28">
        <f t="shared" si="21"/>
        <v>9.2916426666666663</v>
      </c>
      <c r="AA136" s="28">
        <f t="shared" si="22"/>
        <v>243.36480931263856</v>
      </c>
      <c r="AB136" s="28">
        <f t="shared" si="23"/>
        <v>3.975431808509263</v>
      </c>
      <c r="AC136" s="28">
        <f t="shared" si="24"/>
        <v>2.5572665288699041</v>
      </c>
      <c r="AD136" s="28">
        <f t="shared" si="25"/>
        <v>0.96809249956998666</v>
      </c>
      <c r="AE136" s="28">
        <f t="shared" si="26"/>
        <v>2.3862577792093456</v>
      </c>
      <c r="AF136" s="28">
        <f t="shared" si="27"/>
        <v>0.96809249956998666</v>
      </c>
      <c r="AG136" s="43"/>
      <c r="AH136" s="43"/>
    </row>
    <row r="137" spans="1:34" x14ac:dyDescent="0.55000000000000004">
      <c r="A137" t="s">
        <v>63</v>
      </c>
      <c r="C137">
        <v>1</v>
      </c>
      <c r="D137" t="s">
        <v>27</v>
      </c>
      <c r="E137" s="10" t="s">
        <v>14</v>
      </c>
      <c r="F137" t="s">
        <v>42</v>
      </c>
      <c r="G137" s="9" t="str">
        <f t="shared" si="19"/>
        <v>Early Zoned</v>
      </c>
      <c r="H137" s="9" t="str">
        <f t="shared" si="20"/>
        <v>Early Wall</v>
      </c>
      <c r="I137" t="s">
        <v>3</v>
      </c>
      <c r="J137" t="s">
        <v>128</v>
      </c>
      <c r="K137" t="s">
        <v>378</v>
      </c>
      <c r="L137" t="s">
        <v>139</v>
      </c>
      <c r="M137" s="21"/>
      <c r="N137" s="29" t="s">
        <v>140</v>
      </c>
      <c r="O137" s="29" t="s">
        <v>141</v>
      </c>
      <c r="P137" s="29" t="s">
        <v>132</v>
      </c>
      <c r="Q137" s="29"/>
      <c r="R137" s="29" t="s">
        <v>133</v>
      </c>
      <c r="S137" s="29"/>
      <c r="V137">
        <v>8.7764515200000002</v>
      </c>
      <c r="W137">
        <v>87764.515200000009</v>
      </c>
      <c r="X137">
        <v>9500</v>
      </c>
      <c r="Y137">
        <v>371.6</v>
      </c>
      <c r="Z137" s="28">
        <f t="shared" si="21"/>
        <v>9.2383700210526332</v>
      </c>
      <c r="AA137" s="28">
        <f t="shared" si="22"/>
        <v>236.18007319698603</v>
      </c>
      <c r="AB137" s="28">
        <f t="shared" si="23"/>
        <v>3.9777236052888476</v>
      </c>
      <c r="AC137" s="28">
        <f t="shared" si="24"/>
        <v>2.5700757053216043</v>
      </c>
      <c r="AD137" s="28">
        <f t="shared" si="25"/>
        <v>0.96559535289679255</v>
      </c>
      <c r="AE137" s="28">
        <f t="shared" si="26"/>
        <v>2.3732432528640359</v>
      </c>
      <c r="AF137" s="28">
        <f t="shared" si="27"/>
        <v>0.96559535289679255</v>
      </c>
      <c r="AG137" s="43"/>
      <c r="AH137" s="43"/>
    </row>
    <row r="138" spans="1:34" x14ac:dyDescent="0.55000000000000004">
      <c r="A138" t="s">
        <v>63</v>
      </c>
      <c r="B138" t="s">
        <v>207</v>
      </c>
      <c r="C138">
        <v>1</v>
      </c>
      <c r="D138" t="s">
        <v>27</v>
      </c>
      <c r="E138" s="10" t="s">
        <v>14</v>
      </c>
      <c r="F138" t="s">
        <v>42</v>
      </c>
      <c r="G138" s="9" t="str">
        <f t="shared" si="19"/>
        <v>Early Zoned</v>
      </c>
      <c r="H138" s="9" t="str">
        <f t="shared" si="20"/>
        <v>Early Wall</v>
      </c>
      <c r="I138" t="s">
        <v>3</v>
      </c>
      <c r="J138" t="s">
        <v>128</v>
      </c>
      <c r="K138" t="s">
        <v>378</v>
      </c>
      <c r="L138" t="s">
        <v>139</v>
      </c>
      <c r="M138" s="21"/>
      <c r="N138" s="29" t="s">
        <v>140</v>
      </c>
      <c r="O138" s="29" t="s">
        <v>141</v>
      </c>
      <c r="P138" s="29" t="s">
        <v>132</v>
      </c>
      <c r="Q138" s="29"/>
      <c r="R138" s="29" t="s">
        <v>133</v>
      </c>
      <c r="S138" s="29"/>
      <c r="V138">
        <v>8.7764515200000002</v>
      </c>
      <c r="W138">
        <v>87764.515200000009</v>
      </c>
      <c r="X138" s="2">
        <v>9600</v>
      </c>
      <c r="Y138" s="2">
        <v>388</v>
      </c>
      <c r="Z138" s="28">
        <f t="shared" si="21"/>
        <v>9.1421370000000017</v>
      </c>
      <c r="AA138" s="28">
        <f t="shared" si="22"/>
        <v>226.19720412371137</v>
      </c>
      <c r="AB138" s="28">
        <f t="shared" si="23"/>
        <v>3.9822712330395684</v>
      </c>
      <c r="AC138" s="28">
        <f t="shared" si="24"/>
        <v>2.5888317255942073</v>
      </c>
      <c r="AD138" s="28">
        <f t="shared" si="25"/>
        <v>0.96104772514607184</v>
      </c>
      <c r="AE138" s="28">
        <f t="shared" si="26"/>
        <v>2.354487232591433</v>
      </c>
      <c r="AF138" s="28">
        <f t="shared" si="27"/>
        <v>0.96104772514607184</v>
      </c>
      <c r="AG138" s="43"/>
      <c r="AH138" s="43"/>
    </row>
    <row r="139" spans="1:34" s="28" customFormat="1" x14ac:dyDescent="0.55000000000000004">
      <c r="A139" s="28" t="s">
        <v>64</v>
      </c>
      <c r="B139" s="28" t="s">
        <v>208</v>
      </c>
      <c r="C139" s="28">
        <v>1</v>
      </c>
      <c r="D139" t="s">
        <v>27</v>
      </c>
      <c r="E139" s="10" t="s">
        <v>14</v>
      </c>
      <c r="F139" s="28" t="s">
        <v>42</v>
      </c>
      <c r="G139" s="9" t="str">
        <f t="shared" si="19"/>
        <v>Early Zoned</v>
      </c>
      <c r="H139" s="9" t="str">
        <f t="shared" si="20"/>
        <v>Early Wall</v>
      </c>
      <c r="I139" t="s">
        <v>3</v>
      </c>
      <c r="J139" t="s">
        <v>128</v>
      </c>
      <c r="K139" t="s">
        <v>378</v>
      </c>
      <c r="L139" t="s">
        <v>139</v>
      </c>
      <c r="M139" s="30"/>
      <c r="N139" s="29" t="s">
        <v>140</v>
      </c>
      <c r="O139" s="29" t="s">
        <v>141</v>
      </c>
      <c r="P139" s="29" t="s">
        <v>132</v>
      </c>
      <c r="Q139" s="29"/>
      <c r="R139" s="29" t="s">
        <v>133</v>
      </c>
      <c r="S139" s="29"/>
      <c r="V139" s="12">
        <v>8.7963753600000008</v>
      </c>
      <c r="W139" s="12">
        <v>87963.753600000011</v>
      </c>
      <c r="X139">
        <v>8850</v>
      </c>
      <c r="Y139">
        <v>376</v>
      </c>
      <c r="Z139" s="28">
        <f t="shared" si="21"/>
        <v>9.939407186440679</v>
      </c>
      <c r="AA139" s="28">
        <f t="shared" si="22"/>
        <v>233.9461531914894</v>
      </c>
      <c r="AB139" s="28">
        <f t="shared" si="23"/>
        <v>3.9469432706978256</v>
      </c>
      <c r="AC139" s="28">
        <f t="shared" si="24"/>
        <v>2.5751878449276608</v>
      </c>
      <c r="AD139" s="28">
        <f t="shared" si="25"/>
        <v>0.99736048265333554</v>
      </c>
      <c r="AE139" s="28">
        <f t="shared" si="26"/>
        <v>2.3691159084234998</v>
      </c>
      <c r="AF139" s="28">
        <f t="shared" si="27"/>
        <v>0.99736048265333554</v>
      </c>
      <c r="AG139" s="43"/>
      <c r="AH139" s="43"/>
    </row>
    <row r="140" spans="1:34" x14ac:dyDescent="0.55000000000000004">
      <c r="A140" t="s">
        <v>64</v>
      </c>
      <c r="C140">
        <v>1</v>
      </c>
      <c r="D140" t="s">
        <v>27</v>
      </c>
      <c r="E140" s="10" t="s">
        <v>14</v>
      </c>
      <c r="F140" t="s">
        <v>42</v>
      </c>
      <c r="G140" s="9" t="str">
        <f t="shared" si="19"/>
        <v>Early Zoned</v>
      </c>
      <c r="H140" s="9" t="str">
        <f t="shared" si="20"/>
        <v>Early Wall</v>
      </c>
      <c r="I140" t="s">
        <v>3</v>
      </c>
      <c r="J140" t="s">
        <v>128</v>
      </c>
      <c r="K140" t="s">
        <v>378</v>
      </c>
      <c r="L140" t="s">
        <v>139</v>
      </c>
      <c r="M140" s="21"/>
      <c r="N140" s="29" t="s">
        <v>140</v>
      </c>
      <c r="O140" s="29" t="s">
        <v>141</v>
      </c>
      <c r="P140" s="29" t="s">
        <v>132</v>
      </c>
      <c r="Q140" s="29"/>
      <c r="R140" s="29" t="s">
        <v>133</v>
      </c>
      <c r="S140" s="29"/>
      <c r="V140" s="12">
        <v>8.7963753600000008</v>
      </c>
      <c r="W140" s="12">
        <v>87963.753600000011</v>
      </c>
      <c r="X140">
        <v>8560</v>
      </c>
      <c r="Y140">
        <v>363</v>
      </c>
      <c r="Z140" s="28">
        <f t="shared" si="21"/>
        <v>10.276139439252338</v>
      </c>
      <c r="AA140" s="28">
        <f t="shared" si="22"/>
        <v>242.32439008264467</v>
      </c>
      <c r="AB140" s="28">
        <f t="shared" si="23"/>
        <v>3.932473764677153</v>
      </c>
      <c r="AC140" s="28">
        <f t="shared" si="24"/>
        <v>2.5599066250361124</v>
      </c>
      <c r="AD140" s="28">
        <f t="shared" si="25"/>
        <v>1.0118299886740076</v>
      </c>
      <c r="AE140" s="28">
        <f t="shared" si="26"/>
        <v>2.3843971283150482</v>
      </c>
      <c r="AF140" s="28">
        <f t="shared" si="27"/>
        <v>1.0118299886740076</v>
      </c>
      <c r="AG140" s="43"/>
      <c r="AH140" s="43"/>
    </row>
    <row r="141" spans="1:34" x14ac:dyDescent="0.55000000000000004">
      <c r="A141" t="s">
        <v>64</v>
      </c>
      <c r="C141">
        <v>1</v>
      </c>
      <c r="D141" t="s">
        <v>27</v>
      </c>
      <c r="E141" s="10" t="s">
        <v>14</v>
      </c>
      <c r="F141" t="s">
        <v>42</v>
      </c>
      <c r="G141" s="9" t="str">
        <f t="shared" si="19"/>
        <v>Early Zoned</v>
      </c>
      <c r="H141" s="9" t="str">
        <f t="shared" si="20"/>
        <v>Early Wall</v>
      </c>
      <c r="I141" t="s">
        <v>3</v>
      </c>
      <c r="J141" t="s">
        <v>128</v>
      </c>
      <c r="K141" t="s">
        <v>378</v>
      </c>
      <c r="L141" t="s">
        <v>139</v>
      </c>
      <c r="M141" s="21"/>
      <c r="N141" s="29" t="s">
        <v>140</v>
      </c>
      <c r="O141" s="29" t="s">
        <v>141</v>
      </c>
      <c r="P141" s="29" t="s">
        <v>132</v>
      </c>
      <c r="Q141" s="29"/>
      <c r="R141" s="29" t="s">
        <v>133</v>
      </c>
      <c r="S141" s="29"/>
      <c r="V141" s="12">
        <v>8.7963753600000008</v>
      </c>
      <c r="W141" s="12">
        <v>87963.753600000011</v>
      </c>
      <c r="X141">
        <v>8860</v>
      </c>
      <c r="Y141">
        <v>378</v>
      </c>
      <c r="Z141" s="28">
        <f t="shared" si="21"/>
        <v>9.9281888939051939</v>
      </c>
      <c r="AA141" s="28">
        <f t="shared" si="22"/>
        <v>232.7083428571429</v>
      </c>
      <c r="AB141" s="28">
        <f t="shared" si="23"/>
        <v>3.9474337218870508</v>
      </c>
      <c r="AC141" s="28">
        <f t="shared" si="24"/>
        <v>2.5774917998372255</v>
      </c>
      <c r="AD141" s="28">
        <f t="shared" si="25"/>
        <v>0.99687003146411024</v>
      </c>
      <c r="AE141" s="28">
        <f t="shared" si="26"/>
        <v>2.3668119535139356</v>
      </c>
      <c r="AF141" s="28">
        <f t="shared" si="27"/>
        <v>0.99687003146411024</v>
      </c>
      <c r="AG141" s="43"/>
      <c r="AH141" s="43"/>
    </row>
    <row r="142" spans="1:34" x14ac:dyDescent="0.55000000000000004">
      <c r="A142" t="s">
        <v>64</v>
      </c>
      <c r="C142">
        <v>1</v>
      </c>
      <c r="D142" t="s">
        <v>27</v>
      </c>
      <c r="E142" s="10" t="s">
        <v>14</v>
      </c>
      <c r="F142" t="s">
        <v>42</v>
      </c>
      <c r="G142" s="9" t="str">
        <f t="shared" si="19"/>
        <v>Early Zoned</v>
      </c>
      <c r="H142" s="9" t="str">
        <f t="shared" si="20"/>
        <v>Early Wall</v>
      </c>
      <c r="I142" t="s">
        <v>3</v>
      </c>
      <c r="J142" t="s">
        <v>128</v>
      </c>
      <c r="K142" t="s">
        <v>378</v>
      </c>
      <c r="L142" t="s">
        <v>139</v>
      </c>
      <c r="M142" s="21"/>
      <c r="N142" s="29" t="s">
        <v>140</v>
      </c>
      <c r="O142" s="29" t="s">
        <v>141</v>
      </c>
      <c r="P142" s="29" t="s">
        <v>132</v>
      </c>
      <c r="Q142" s="29"/>
      <c r="R142" s="29" t="s">
        <v>133</v>
      </c>
      <c r="S142" s="29"/>
      <c r="V142" s="12">
        <v>8.7963753600000008</v>
      </c>
      <c r="W142" s="12">
        <v>87963.753600000011</v>
      </c>
      <c r="X142">
        <v>8950</v>
      </c>
      <c r="Y142">
        <v>414</v>
      </c>
      <c r="Z142" s="28">
        <f t="shared" si="21"/>
        <v>9.8283523575419007</v>
      </c>
      <c r="AA142" s="28">
        <f t="shared" si="22"/>
        <v>212.47283478260871</v>
      </c>
      <c r="AB142" s="28">
        <f t="shared" si="23"/>
        <v>3.9518230353159121</v>
      </c>
      <c r="AC142" s="28">
        <f t="shared" si="24"/>
        <v>2.6170003411208991</v>
      </c>
      <c r="AD142" s="28">
        <f t="shared" si="25"/>
        <v>0.99248071803524895</v>
      </c>
      <c r="AE142" s="28">
        <f t="shared" si="26"/>
        <v>2.327303412230262</v>
      </c>
      <c r="AF142" s="28">
        <f t="shared" si="27"/>
        <v>0.99248071803524895</v>
      </c>
      <c r="AG142" s="43"/>
      <c r="AH142" s="43"/>
    </row>
    <row r="143" spans="1:34" x14ac:dyDescent="0.55000000000000004">
      <c r="A143" t="s">
        <v>64</v>
      </c>
      <c r="C143">
        <v>1</v>
      </c>
      <c r="D143" t="s">
        <v>27</v>
      </c>
      <c r="E143" s="10" t="s">
        <v>14</v>
      </c>
      <c r="F143" t="s">
        <v>42</v>
      </c>
      <c r="G143" s="9" t="str">
        <f t="shared" si="19"/>
        <v>Early Zoned</v>
      </c>
      <c r="H143" s="9" t="str">
        <f t="shared" si="20"/>
        <v>Early Wall</v>
      </c>
      <c r="I143" t="s">
        <v>3</v>
      </c>
      <c r="J143" t="s">
        <v>128</v>
      </c>
      <c r="K143" t="s">
        <v>378</v>
      </c>
      <c r="L143" t="s">
        <v>139</v>
      </c>
      <c r="M143" s="21"/>
      <c r="N143" s="29" t="s">
        <v>140</v>
      </c>
      <c r="O143" s="29" t="s">
        <v>141</v>
      </c>
      <c r="P143" s="29" t="s">
        <v>132</v>
      </c>
      <c r="Q143" s="29"/>
      <c r="R143" s="29" t="s">
        <v>133</v>
      </c>
      <c r="S143" s="29"/>
      <c r="V143" s="12">
        <v>8.7963753600000008</v>
      </c>
      <c r="W143" s="12">
        <v>87963.753600000011</v>
      </c>
      <c r="X143" s="2">
        <v>8920</v>
      </c>
      <c r="Y143" s="2">
        <v>394</v>
      </c>
      <c r="Z143" s="28">
        <f t="shared" si="21"/>
        <v>9.8614073542600913</v>
      </c>
      <c r="AA143" s="28">
        <f t="shared" si="22"/>
        <v>223.25825786802034</v>
      </c>
      <c r="AB143" s="28">
        <f t="shared" si="23"/>
        <v>3.9503648543761232</v>
      </c>
      <c r="AC143" s="28">
        <f t="shared" si="24"/>
        <v>2.5954962218255742</v>
      </c>
      <c r="AD143" s="28">
        <f t="shared" si="25"/>
        <v>0.99393889897503795</v>
      </c>
      <c r="AE143" s="28">
        <f t="shared" si="26"/>
        <v>2.348807531525587</v>
      </c>
      <c r="AF143" s="28">
        <f t="shared" si="27"/>
        <v>0.99393889897503795</v>
      </c>
      <c r="AG143" s="43"/>
      <c r="AH143" s="43"/>
    </row>
    <row r="144" spans="1:34" s="28" customFormat="1" x14ac:dyDescent="0.55000000000000004">
      <c r="A144" s="28" t="s">
        <v>65</v>
      </c>
      <c r="B144" s="28" t="s">
        <v>209</v>
      </c>
      <c r="C144" s="28">
        <v>1</v>
      </c>
      <c r="D144" t="s">
        <v>27</v>
      </c>
      <c r="E144" s="9" t="s">
        <v>15</v>
      </c>
      <c r="F144" s="28" t="s">
        <v>42</v>
      </c>
      <c r="G144" s="9" t="str">
        <f t="shared" si="19"/>
        <v>Early Zoned</v>
      </c>
      <c r="H144" s="9" t="str">
        <f t="shared" si="20"/>
        <v>Early Intermediate</v>
      </c>
      <c r="I144" t="s">
        <v>3</v>
      </c>
      <c r="J144" t="s">
        <v>128</v>
      </c>
      <c r="K144" t="s">
        <v>379</v>
      </c>
      <c r="L144" t="s">
        <v>129</v>
      </c>
      <c r="M144" s="30"/>
      <c r="N144" s="29" t="s">
        <v>210</v>
      </c>
      <c r="O144" s="29"/>
      <c r="P144" s="29" t="s">
        <v>132</v>
      </c>
      <c r="Q144" s="29"/>
      <c r="R144" s="29" t="s">
        <v>133</v>
      </c>
      <c r="S144" s="29"/>
      <c r="V144" s="12">
        <v>8.532384480000001</v>
      </c>
      <c r="W144" s="12">
        <v>85323.844800000006</v>
      </c>
      <c r="X144">
        <v>10070</v>
      </c>
      <c r="Y144">
        <v>331.9</v>
      </c>
      <c r="Z144" s="28">
        <f t="shared" si="21"/>
        <v>8.473072969215492</v>
      </c>
      <c r="AA144" s="28">
        <f t="shared" si="22"/>
        <v>257.07696535100939</v>
      </c>
      <c r="AB144" s="28">
        <f t="shared" si="23"/>
        <v>4.003029470553618</v>
      </c>
      <c r="AC144" s="28">
        <f t="shared" si="24"/>
        <v>2.5210072524086038</v>
      </c>
      <c r="AD144" s="28">
        <f t="shared" si="25"/>
        <v>0.9280409465215036</v>
      </c>
      <c r="AE144" s="28">
        <f t="shared" si="26"/>
        <v>2.4100631646665178</v>
      </c>
      <c r="AF144" s="28">
        <f t="shared" si="27"/>
        <v>0.9280409465215036</v>
      </c>
      <c r="AG144" s="43"/>
      <c r="AH144" s="43"/>
    </row>
    <row r="145" spans="1:34" x14ac:dyDescent="0.55000000000000004">
      <c r="A145" t="s">
        <v>65</v>
      </c>
      <c r="C145">
        <v>1</v>
      </c>
      <c r="D145" t="s">
        <v>27</v>
      </c>
      <c r="E145" s="9" t="s">
        <v>15</v>
      </c>
      <c r="F145" t="s">
        <v>42</v>
      </c>
      <c r="G145" s="9" t="str">
        <f t="shared" si="19"/>
        <v>Early Zoned</v>
      </c>
      <c r="H145" s="9" t="str">
        <f t="shared" si="20"/>
        <v>Early Intermediate</v>
      </c>
      <c r="I145" t="s">
        <v>3</v>
      </c>
      <c r="J145" t="s">
        <v>128</v>
      </c>
      <c r="K145" t="s">
        <v>379</v>
      </c>
      <c r="L145" t="s">
        <v>129</v>
      </c>
      <c r="M145" s="21"/>
      <c r="N145" s="29" t="s">
        <v>210</v>
      </c>
      <c r="O145" s="29"/>
      <c r="P145" s="29" t="s">
        <v>132</v>
      </c>
      <c r="Q145" s="29"/>
      <c r="R145" s="29" t="s">
        <v>133</v>
      </c>
      <c r="S145" s="29"/>
      <c r="V145" s="12">
        <v>8.532384480000001</v>
      </c>
      <c r="W145" s="12">
        <v>85323.844800000006</v>
      </c>
      <c r="X145">
        <v>10150</v>
      </c>
      <c r="Y145">
        <v>333.2</v>
      </c>
      <c r="Z145" s="28">
        <f t="shared" si="21"/>
        <v>8.4062901280788189</v>
      </c>
      <c r="AA145" s="28">
        <f t="shared" si="22"/>
        <v>256.07396398559428</v>
      </c>
      <c r="AB145" s="28">
        <f t="shared" si="23"/>
        <v>4.0064660422492313</v>
      </c>
      <c r="AC145" s="28">
        <f t="shared" si="24"/>
        <v>2.52270499273475</v>
      </c>
      <c r="AD145" s="28">
        <f t="shared" si="25"/>
        <v>0.92460437482588997</v>
      </c>
      <c r="AE145" s="28">
        <f t="shared" si="26"/>
        <v>2.4083654243403716</v>
      </c>
      <c r="AF145" s="28">
        <f t="shared" si="27"/>
        <v>0.92460437482588997</v>
      </c>
      <c r="AG145" s="43"/>
      <c r="AH145" s="43"/>
    </row>
    <row r="146" spans="1:34" x14ac:dyDescent="0.55000000000000004">
      <c r="A146" t="s">
        <v>65</v>
      </c>
      <c r="C146">
        <v>1</v>
      </c>
      <c r="D146" t="s">
        <v>27</v>
      </c>
      <c r="E146" s="9" t="s">
        <v>15</v>
      </c>
      <c r="F146" t="s">
        <v>42</v>
      </c>
      <c r="G146" s="9" t="str">
        <f t="shared" si="19"/>
        <v>Early Zoned</v>
      </c>
      <c r="H146" s="9" t="str">
        <f t="shared" si="20"/>
        <v>Early Intermediate</v>
      </c>
      <c r="I146" t="s">
        <v>3</v>
      </c>
      <c r="J146" t="s">
        <v>128</v>
      </c>
      <c r="K146" t="s">
        <v>379</v>
      </c>
      <c r="L146" t="s">
        <v>129</v>
      </c>
      <c r="M146" s="21"/>
      <c r="N146" s="29" t="s">
        <v>210</v>
      </c>
      <c r="O146" s="29"/>
      <c r="P146" s="29" t="s">
        <v>132</v>
      </c>
      <c r="Q146" s="29"/>
      <c r="R146" s="29" t="s">
        <v>133</v>
      </c>
      <c r="S146" s="29"/>
      <c r="V146" s="12">
        <v>8.532384480000001</v>
      </c>
      <c r="W146" s="12">
        <v>85323.844800000006</v>
      </c>
      <c r="X146">
        <v>10120</v>
      </c>
      <c r="Y146">
        <v>337.1</v>
      </c>
      <c r="Z146" s="28">
        <f t="shared" si="21"/>
        <v>8.4312099604743089</v>
      </c>
      <c r="AA146" s="28">
        <f t="shared" si="22"/>
        <v>253.11137585286266</v>
      </c>
      <c r="AB146" s="28">
        <f t="shared" si="23"/>
        <v>4.00518051250378</v>
      </c>
      <c r="AC146" s="28">
        <f t="shared" si="24"/>
        <v>2.5277587525209722</v>
      </c>
      <c r="AD146" s="28">
        <f t="shared" si="25"/>
        <v>0.92588990457134135</v>
      </c>
      <c r="AE146" s="28">
        <f t="shared" si="26"/>
        <v>2.4033116645541499</v>
      </c>
      <c r="AF146" s="28">
        <f t="shared" si="27"/>
        <v>0.92588990457134135</v>
      </c>
      <c r="AG146" s="43"/>
      <c r="AH146" s="43"/>
    </row>
    <row r="147" spans="1:34" x14ac:dyDescent="0.55000000000000004">
      <c r="A147" t="s">
        <v>65</v>
      </c>
      <c r="C147">
        <v>1</v>
      </c>
      <c r="D147" t="s">
        <v>27</v>
      </c>
      <c r="E147" s="9" t="s">
        <v>15</v>
      </c>
      <c r="F147" t="s">
        <v>42</v>
      </c>
      <c r="G147" s="9" t="str">
        <f t="shared" si="19"/>
        <v>Early Zoned</v>
      </c>
      <c r="H147" s="9" t="str">
        <f t="shared" si="20"/>
        <v>Early Intermediate</v>
      </c>
      <c r="I147" t="s">
        <v>3</v>
      </c>
      <c r="J147" t="s">
        <v>128</v>
      </c>
      <c r="K147" t="s">
        <v>379</v>
      </c>
      <c r="L147" t="s">
        <v>129</v>
      </c>
      <c r="M147" s="21"/>
      <c r="N147" s="29" t="s">
        <v>210</v>
      </c>
      <c r="O147" s="29"/>
      <c r="P147" s="29" t="s">
        <v>132</v>
      </c>
      <c r="Q147" s="29"/>
      <c r="R147" s="29" t="s">
        <v>133</v>
      </c>
      <c r="S147" s="29"/>
      <c r="V147">
        <v>8.5614400800000006</v>
      </c>
      <c r="W147">
        <v>85614.400800000003</v>
      </c>
      <c r="X147">
        <v>10110</v>
      </c>
      <c r="Y147">
        <v>340</v>
      </c>
      <c r="Z147" s="28">
        <f t="shared" si="21"/>
        <v>8.4682889020771519</v>
      </c>
      <c r="AA147" s="28">
        <f t="shared" si="22"/>
        <v>251.8070611764706</v>
      </c>
      <c r="AB147" s="28">
        <f t="shared" si="23"/>
        <v>4.0047511555910011</v>
      </c>
      <c r="AC147" s="28">
        <f t="shared" si="24"/>
        <v>2.5314789170422549</v>
      </c>
      <c r="AD147" s="28">
        <f t="shared" si="25"/>
        <v>0.92779566588465179</v>
      </c>
      <c r="AE147" s="28">
        <f t="shared" si="26"/>
        <v>2.4010679044333978</v>
      </c>
      <c r="AF147" s="28">
        <f t="shared" si="27"/>
        <v>0.92779566588465179</v>
      </c>
      <c r="AG147" s="43"/>
      <c r="AH147" s="43"/>
    </row>
    <row r="148" spans="1:34" x14ac:dyDescent="0.55000000000000004">
      <c r="A148" t="s">
        <v>65</v>
      </c>
      <c r="B148" t="s">
        <v>211</v>
      </c>
      <c r="C148">
        <v>1</v>
      </c>
      <c r="D148" t="s">
        <v>27</v>
      </c>
      <c r="E148" s="9" t="s">
        <v>15</v>
      </c>
      <c r="F148" t="s">
        <v>42</v>
      </c>
      <c r="G148" s="9" t="str">
        <f t="shared" si="19"/>
        <v>Early Zoned</v>
      </c>
      <c r="H148" s="9" t="str">
        <f t="shared" si="20"/>
        <v>Early Intermediate</v>
      </c>
      <c r="I148" t="s">
        <v>3</v>
      </c>
      <c r="J148" t="s">
        <v>128</v>
      </c>
      <c r="K148" t="s">
        <v>379</v>
      </c>
      <c r="L148" t="s">
        <v>129</v>
      </c>
      <c r="M148" s="21"/>
      <c r="N148" s="29" t="s">
        <v>210</v>
      </c>
      <c r="O148" s="29"/>
      <c r="P148" s="29" t="s">
        <v>132</v>
      </c>
      <c r="Q148" s="29"/>
      <c r="R148" s="29" t="s">
        <v>133</v>
      </c>
      <c r="S148" s="29"/>
      <c r="V148">
        <v>8.5614400800000006</v>
      </c>
      <c r="W148">
        <v>85614.400800000003</v>
      </c>
      <c r="X148" s="2">
        <v>9990</v>
      </c>
      <c r="Y148" s="2">
        <v>336.1</v>
      </c>
      <c r="Z148" s="28">
        <f t="shared" si="21"/>
        <v>8.57001009009009</v>
      </c>
      <c r="AA148" s="28">
        <f t="shared" si="22"/>
        <v>254.72895209759</v>
      </c>
      <c r="AB148" s="28">
        <f t="shared" si="23"/>
        <v>3.9995654882259823</v>
      </c>
      <c r="AC148" s="28">
        <f t="shared" si="24"/>
        <v>2.5264685124694775</v>
      </c>
      <c r="AD148" s="28">
        <f t="shared" si="25"/>
        <v>0.93298133324967059</v>
      </c>
      <c r="AE148" s="28">
        <f t="shared" si="26"/>
        <v>2.4060783090061753</v>
      </c>
      <c r="AF148" s="28">
        <f t="shared" si="27"/>
        <v>0.93298133324967059</v>
      </c>
      <c r="AG148" s="43"/>
      <c r="AH148" s="43"/>
    </row>
    <row r="149" spans="1:34" s="28" customFormat="1" x14ac:dyDescent="0.55000000000000004">
      <c r="A149" s="28" t="s">
        <v>66</v>
      </c>
      <c r="B149" s="28" t="s">
        <v>212</v>
      </c>
      <c r="C149" s="28">
        <v>1</v>
      </c>
      <c r="D149" t="s">
        <v>27</v>
      </c>
      <c r="E149" s="9" t="s">
        <v>15</v>
      </c>
      <c r="F149" s="28" t="s">
        <v>42</v>
      </c>
      <c r="G149" s="9" t="str">
        <f t="shared" si="19"/>
        <v>Early Zoned</v>
      </c>
      <c r="H149" s="9" t="str">
        <f t="shared" si="20"/>
        <v>Early Intermediate</v>
      </c>
      <c r="I149" t="s">
        <v>3</v>
      </c>
      <c r="J149" t="s">
        <v>128</v>
      </c>
      <c r="K149" t="s">
        <v>379</v>
      </c>
      <c r="L149" t="s">
        <v>129</v>
      </c>
      <c r="M149" s="30" t="s">
        <v>34</v>
      </c>
      <c r="N149" s="29" t="s">
        <v>210</v>
      </c>
      <c r="O149" s="29"/>
      <c r="P149" s="29" t="s">
        <v>132</v>
      </c>
      <c r="Q149" s="29"/>
      <c r="R149" s="29" t="s">
        <v>133</v>
      </c>
      <c r="S149" s="29"/>
      <c r="V149" s="12">
        <v>8.4825748799999996</v>
      </c>
      <c r="W149" s="12">
        <v>84825.748800000001</v>
      </c>
      <c r="X149">
        <v>13870</v>
      </c>
      <c r="Y149">
        <v>636</v>
      </c>
      <c r="Z149" s="28">
        <f t="shared" si="21"/>
        <v>6.1157713626532084</v>
      </c>
      <c r="AA149" s="28">
        <f t="shared" si="22"/>
        <v>133.37381886792454</v>
      </c>
      <c r="AB149" s="28">
        <f t="shared" si="23"/>
        <v>4.1420764610732848</v>
      </c>
      <c r="AC149" s="28">
        <f t="shared" si="24"/>
        <v>2.8034571156484138</v>
      </c>
      <c r="AD149" s="28">
        <f t="shared" si="25"/>
        <v>0.78645124099892727</v>
      </c>
      <c r="AE149" s="28">
        <f t="shared" si="26"/>
        <v>2.1250705864237984</v>
      </c>
      <c r="AF149" s="28">
        <f t="shared" si="27"/>
        <v>0.78645124099892727</v>
      </c>
      <c r="AG149" s="43"/>
      <c r="AH149" s="43"/>
    </row>
    <row r="150" spans="1:34" x14ac:dyDescent="0.55000000000000004">
      <c r="A150" t="s">
        <v>66</v>
      </c>
      <c r="C150">
        <v>1</v>
      </c>
      <c r="D150" t="s">
        <v>27</v>
      </c>
      <c r="E150" s="9" t="s">
        <v>15</v>
      </c>
      <c r="F150" t="s">
        <v>42</v>
      </c>
      <c r="G150" s="9" t="str">
        <f t="shared" si="19"/>
        <v>Early Zoned</v>
      </c>
      <c r="H150" s="9" t="str">
        <f t="shared" si="20"/>
        <v>Early Intermediate</v>
      </c>
      <c r="I150" t="s">
        <v>3</v>
      </c>
      <c r="J150" t="s">
        <v>128</v>
      </c>
      <c r="K150" t="s">
        <v>379</v>
      </c>
      <c r="L150" t="s">
        <v>129</v>
      </c>
      <c r="M150" s="21" t="s">
        <v>40</v>
      </c>
      <c r="N150" s="29" t="s">
        <v>210</v>
      </c>
      <c r="O150" s="29"/>
      <c r="P150" s="29" t="s">
        <v>132</v>
      </c>
      <c r="Q150" s="29"/>
      <c r="R150" s="29" t="s">
        <v>133</v>
      </c>
      <c r="S150" s="29"/>
      <c r="V150" s="12">
        <v>8.4825748799999996</v>
      </c>
      <c r="W150" s="12">
        <v>84825.748800000001</v>
      </c>
      <c r="X150">
        <v>12120</v>
      </c>
      <c r="Y150">
        <v>427</v>
      </c>
      <c r="Z150" s="28">
        <f t="shared" si="21"/>
        <v>6.9988241584158413</v>
      </c>
      <c r="AA150" s="28">
        <f t="shared" si="22"/>
        <v>198.65514941451991</v>
      </c>
      <c r="AB150" s="28">
        <f t="shared" si="23"/>
        <v>4.0835026198302673</v>
      </c>
      <c r="AC150" s="28">
        <f t="shared" si="24"/>
        <v>2.6304278750250241</v>
      </c>
      <c r="AD150" s="28">
        <f t="shared" si="25"/>
        <v>0.84502508224194472</v>
      </c>
      <c r="AE150" s="28">
        <f t="shared" si="26"/>
        <v>2.2980998270471882</v>
      </c>
      <c r="AF150" s="28">
        <f t="shared" si="27"/>
        <v>0.84502508224194472</v>
      </c>
      <c r="AG150" s="43"/>
      <c r="AH150" s="43"/>
    </row>
    <row r="151" spans="1:34" x14ac:dyDescent="0.55000000000000004">
      <c r="A151" t="s">
        <v>66</v>
      </c>
      <c r="C151">
        <v>1</v>
      </c>
      <c r="D151" t="s">
        <v>27</v>
      </c>
      <c r="E151" s="9" t="s">
        <v>15</v>
      </c>
      <c r="F151" t="s">
        <v>42</v>
      </c>
      <c r="G151" s="9" t="str">
        <f t="shared" si="19"/>
        <v>Early Zoned</v>
      </c>
      <c r="H151" s="9" t="str">
        <f t="shared" si="20"/>
        <v>Early Intermediate</v>
      </c>
      <c r="I151" t="s">
        <v>3</v>
      </c>
      <c r="J151" t="s">
        <v>128</v>
      </c>
      <c r="K151" t="s">
        <v>379</v>
      </c>
      <c r="L151" t="s">
        <v>129</v>
      </c>
      <c r="M151" s="21" t="s">
        <v>34</v>
      </c>
      <c r="N151" s="29" t="s">
        <v>210</v>
      </c>
      <c r="O151" s="29"/>
      <c r="P151" s="29" t="s">
        <v>132</v>
      </c>
      <c r="Q151" s="29"/>
      <c r="R151" s="29" t="s">
        <v>133</v>
      </c>
      <c r="S151" s="29"/>
      <c r="V151">
        <v>8.4585002399999993</v>
      </c>
      <c r="W151">
        <v>84585.002399999998</v>
      </c>
      <c r="X151">
        <v>14570</v>
      </c>
      <c r="Y151">
        <v>711</v>
      </c>
      <c r="Z151" s="28">
        <f t="shared" si="21"/>
        <v>5.8054222649279339</v>
      </c>
      <c r="AA151" s="28">
        <f t="shared" si="22"/>
        <v>118.96624810126582</v>
      </c>
      <c r="AB151" s="28">
        <f t="shared" si="23"/>
        <v>4.1634595517699902</v>
      </c>
      <c r="AC151" s="28">
        <f t="shared" si="24"/>
        <v>2.8518696007297661</v>
      </c>
      <c r="AD151" s="28">
        <f t="shared" si="25"/>
        <v>0.76383381419663976</v>
      </c>
      <c r="AE151" s="28">
        <f t="shared" si="26"/>
        <v>2.0754237652368634</v>
      </c>
      <c r="AF151" s="28">
        <f t="shared" si="27"/>
        <v>0.76383381419663976</v>
      </c>
      <c r="AG151" s="43"/>
      <c r="AH151" s="43"/>
    </row>
    <row r="152" spans="1:34" x14ac:dyDescent="0.55000000000000004">
      <c r="A152" t="s">
        <v>66</v>
      </c>
      <c r="B152" t="s">
        <v>213</v>
      </c>
      <c r="C152">
        <v>1</v>
      </c>
      <c r="D152" t="s">
        <v>27</v>
      </c>
      <c r="E152" s="9" t="s">
        <v>15</v>
      </c>
      <c r="F152" t="s">
        <v>42</v>
      </c>
      <c r="G152" s="9" t="str">
        <f t="shared" si="19"/>
        <v>Early Zoned</v>
      </c>
      <c r="H152" s="9" t="str">
        <f t="shared" si="20"/>
        <v>Early Intermediate</v>
      </c>
      <c r="I152" t="s">
        <v>3</v>
      </c>
      <c r="J152" t="s">
        <v>128</v>
      </c>
      <c r="K152" t="s">
        <v>379</v>
      </c>
      <c r="L152" t="s">
        <v>129</v>
      </c>
      <c r="M152" s="21" t="s">
        <v>34</v>
      </c>
      <c r="N152" s="29" t="s">
        <v>210</v>
      </c>
      <c r="O152" s="29"/>
      <c r="P152" s="29" t="s">
        <v>132</v>
      </c>
      <c r="Q152" s="29"/>
      <c r="R152" s="29" t="s">
        <v>133</v>
      </c>
      <c r="S152" s="29"/>
      <c r="V152">
        <v>8.4585002399999993</v>
      </c>
      <c r="W152">
        <v>84585.002399999998</v>
      </c>
      <c r="X152" s="2">
        <v>14180</v>
      </c>
      <c r="Y152" s="2">
        <v>638</v>
      </c>
      <c r="Z152" s="28">
        <f t="shared" si="21"/>
        <v>5.9650918476727783</v>
      </c>
      <c r="AA152" s="28">
        <f t="shared" si="22"/>
        <v>132.57837366771159</v>
      </c>
      <c r="AB152" s="28">
        <f t="shared" si="23"/>
        <v>4.1516762308470474</v>
      </c>
      <c r="AC152" s="28">
        <f t="shared" si="24"/>
        <v>2.8048206787211623</v>
      </c>
      <c r="AD152" s="28">
        <f t="shared" si="25"/>
        <v>0.77561713511958219</v>
      </c>
      <c r="AE152" s="28">
        <f t="shared" si="26"/>
        <v>2.1224726872454678</v>
      </c>
      <c r="AF152" s="28">
        <f t="shared" si="27"/>
        <v>0.77561713511958219</v>
      </c>
      <c r="AG152" s="43"/>
      <c r="AH152" s="43"/>
    </row>
    <row r="153" spans="1:34" s="28" customFormat="1" x14ac:dyDescent="0.55000000000000004">
      <c r="A153" s="28" t="s">
        <v>67</v>
      </c>
      <c r="B153" s="28" t="s">
        <v>214</v>
      </c>
      <c r="C153" s="28">
        <v>1</v>
      </c>
      <c r="D153" t="s">
        <v>27</v>
      </c>
      <c r="E153" s="9" t="s">
        <v>15</v>
      </c>
      <c r="F153" s="28" t="s">
        <v>28</v>
      </c>
      <c r="G153" s="9" t="str">
        <f t="shared" si="19"/>
        <v>Early Poor</v>
      </c>
      <c r="H153" s="9" t="str">
        <f t="shared" si="20"/>
        <v>Early Intermediate</v>
      </c>
      <c r="I153" t="s">
        <v>29</v>
      </c>
      <c r="J153" t="s">
        <v>128</v>
      </c>
      <c r="K153" t="s">
        <v>379</v>
      </c>
      <c r="L153" t="s">
        <v>129</v>
      </c>
      <c r="M153" s="30"/>
      <c r="N153" s="29" t="s">
        <v>210</v>
      </c>
      <c r="O153" s="29"/>
      <c r="P153" s="29" t="s">
        <v>132</v>
      </c>
      <c r="Q153" s="29"/>
      <c r="R153" s="29" t="s">
        <v>133</v>
      </c>
      <c r="S153" s="29"/>
      <c r="V153" s="12">
        <v>8.7216609599999995</v>
      </c>
      <c r="W153" s="12">
        <v>87216.609599999996</v>
      </c>
      <c r="X153">
        <v>9890</v>
      </c>
      <c r="Y153">
        <v>435.3</v>
      </c>
      <c r="Z153" s="28">
        <f t="shared" si="21"/>
        <v>8.8186662891809906</v>
      </c>
      <c r="AA153" s="28">
        <f t="shared" si="22"/>
        <v>200.35977394900067</v>
      </c>
      <c r="AB153" s="28">
        <f t="shared" si="23"/>
        <v>3.9951962915971793</v>
      </c>
      <c r="AC153" s="28">
        <f t="shared" si="24"/>
        <v>2.6387886671573981</v>
      </c>
      <c r="AD153" s="28">
        <f t="shared" si="25"/>
        <v>0.94540290859587783</v>
      </c>
      <c r="AE153" s="28">
        <f t="shared" si="26"/>
        <v>2.3018105330356589</v>
      </c>
      <c r="AF153" s="28">
        <f t="shared" si="27"/>
        <v>0.94540290859587783</v>
      </c>
      <c r="AG153" s="43"/>
      <c r="AH153" s="43"/>
    </row>
    <row r="154" spans="1:34" x14ac:dyDescent="0.55000000000000004">
      <c r="A154" t="s">
        <v>67</v>
      </c>
      <c r="C154">
        <v>1</v>
      </c>
      <c r="D154" t="s">
        <v>27</v>
      </c>
      <c r="E154" s="9" t="s">
        <v>15</v>
      </c>
      <c r="F154" t="s">
        <v>28</v>
      </c>
      <c r="G154" s="9" t="str">
        <f t="shared" si="19"/>
        <v>Early Poor</v>
      </c>
      <c r="H154" s="9" t="str">
        <f t="shared" si="20"/>
        <v>Early Intermediate</v>
      </c>
      <c r="I154" t="s">
        <v>29</v>
      </c>
      <c r="J154" t="s">
        <v>128</v>
      </c>
      <c r="K154" t="s">
        <v>379</v>
      </c>
      <c r="L154" t="s">
        <v>129</v>
      </c>
      <c r="M154" s="21"/>
      <c r="N154" s="29" t="s">
        <v>210</v>
      </c>
      <c r="O154" s="29"/>
      <c r="P154" s="29" t="s">
        <v>132</v>
      </c>
      <c r="Q154" s="29"/>
      <c r="R154" s="29" t="s">
        <v>133</v>
      </c>
      <c r="S154" s="29"/>
      <c r="V154" s="12">
        <v>8.7216609599999995</v>
      </c>
      <c r="W154" s="12">
        <v>87216.609599999996</v>
      </c>
      <c r="X154">
        <v>9820</v>
      </c>
      <c r="Y154">
        <v>391.1</v>
      </c>
      <c r="Z154" s="28">
        <f t="shared" si="21"/>
        <v>8.8815284725050905</v>
      </c>
      <c r="AA154" s="28">
        <f t="shared" si="22"/>
        <v>223.00334850421885</v>
      </c>
      <c r="AB154" s="28">
        <f t="shared" si="23"/>
        <v>3.9921114877869495</v>
      </c>
      <c r="AC154" s="28">
        <f t="shared" si="24"/>
        <v>2.5922878159521305</v>
      </c>
      <c r="AD154" s="28">
        <f t="shared" si="25"/>
        <v>0.94848771240610752</v>
      </c>
      <c r="AE154" s="28">
        <f t="shared" si="26"/>
        <v>2.3483113842409264</v>
      </c>
      <c r="AF154" s="28">
        <f t="shared" si="27"/>
        <v>0.94848771240610752</v>
      </c>
      <c r="AG154" s="43"/>
      <c r="AH154" s="43"/>
    </row>
    <row r="155" spans="1:34" x14ac:dyDescent="0.55000000000000004">
      <c r="A155" t="s">
        <v>67</v>
      </c>
      <c r="C155">
        <v>1</v>
      </c>
      <c r="D155" t="s">
        <v>27</v>
      </c>
      <c r="E155" s="9" t="s">
        <v>15</v>
      </c>
      <c r="F155" t="s">
        <v>28</v>
      </c>
      <c r="G155" s="9" t="str">
        <f t="shared" si="19"/>
        <v>Early Poor</v>
      </c>
      <c r="H155" s="9" t="str">
        <f t="shared" si="20"/>
        <v>Early Intermediate</v>
      </c>
      <c r="I155" t="s">
        <v>29</v>
      </c>
      <c r="J155" t="s">
        <v>128</v>
      </c>
      <c r="K155" t="s">
        <v>379</v>
      </c>
      <c r="L155" t="s">
        <v>129</v>
      </c>
      <c r="M155" s="21"/>
      <c r="N155" s="29" t="s">
        <v>210</v>
      </c>
      <c r="O155" s="29"/>
      <c r="P155" s="29" t="s">
        <v>132</v>
      </c>
      <c r="Q155" s="29"/>
      <c r="R155" s="29" t="s">
        <v>133</v>
      </c>
      <c r="S155" s="29"/>
      <c r="V155">
        <v>8.7714705600000009</v>
      </c>
      <c r="W155">
        <v>87714.705600000016</v>
      </c>
      <c r="X155">
        <v>9940</v>
      </c>
      <c r="Y155">
        <v>396.3</v>
      </c>
      <c r="Z155" s="28">
        <f t="shared" si="21"/>
        <v>8.8244170623742466</v>
      </c>
      <c r="AA155" s="28">
        <f t="shared" si="22"/>
        <v>221.33410446631342</v>
      </c>
      <c r="AB155" s="28">
        <f t="shared" si="23"/>
        <v>3.9973863843973132</v>
      </c>
      <c r="AC155" s="28">
        <f t="shared" si="24"/>
        <v>2.5980240723341899</v>
      </c>
      <c r="AD155" s="28">
        <f t="shared" si="25"/>
        <v>0.94568602567957483</v>
      </c>
      <c r="AE155" s="28">
        <f t="shared" si="26"/>
        <v>2.3450483377426985</v>
      </c>
      <c r="AF155" s="28">
        <f t="shared" si="27"/>
        <v>0.94568602567957483</v>
      </c>
      <c r="AG155" s="43"/>
      <c r="AH155" s="43"/>
    </row>
    <row r="156" spans="1:34" x14ac:dyDescent="0.55000000000000004">
      <c r="A156" t="s">
        <v>67</v>
      </c>
      <c r="C156">
        <v>1</v>
      </c>
      <c r="D156" t="s">
        <v>27</v>
      </c>
      <c r="E156" s="9" t="s">
        <v>15</v>
      </c>
      <c r="F156" t="s">
        <v>28</v>
      </c>
      <c r="G156" s="9" t="str">
        <f t="shared" si="19"/>
        <v>Early Poor</v>
      </c>
      <c r="H156" s="9" t="str">
        <f t="shared" si="20"/>
        <v>Early Intermediate</v>
      </c>
      <c r="I156" t="s">
        <v>29</v>
      </c>
      <c r="J156" t="s">
        <v>128</v>
      </c>
      <c r="K156" t="s">
        <v>379</v>
      </c>
      <c r="L156" t="s">
        <v>129</v>
      </c>
      <c r="M156" s="21"/>
      <c r="N156" s="29" t="s">
        <v>210</v>
      </c>
      <c r="O156" s="29"/>
      <c r="P156" s="29" t="s">
        <v>132</v>
      </c>
      <c r="Q156" s="29"/>
      <c r="R156" s="29" t="s">
        <v>133</v>
      </c>
      <c r="S156" s="29"/>
      <c r="V156">
        <v>8.7714705600000009</v>
      </c>
      <c r="W156">
        <v>87714.705600000016</v>
      </c>
      <c r="X156">
        <v>9930</v>
      </c>
      <c r="Y156">
        <v>412.7</v>
      </c>
      <c r="Z156" s="28">
        <f t="shared" si="21"/>
        <v>8.8333036858006064</v>
      </c>
      <c r="AA156" s="28">
        <f t="shared" si="22"/>
        <v>212.53866149745582</v>
      </c>
      <c r="AB156" s="28">
        <f t="shared" si="23"/>
        <v>3.996949248495381</v>
      </c>
      <c r="AC156" s="28">
        <f t="shared" si="24"/>
        <v>2.615634468877416</v>
      </c>
      <c r="AD156" s="28">
        <f t="shared" si="25"/>
        <v>0.946123161581507</v>
      </c>
      <c r="AE156" s="28">
        <f t="shared" si="26"/>
        <v>2.3274379411994723</v>
      </c>
      <c r="AF156" s="28">
        <f t="shared" si="27"/>
        <v>0.946123161581507</v>
      </c>
      <c r="AG156" s="43"/>
      <c r="AH156" s="43"/>
    </row>
    <row r="157" spans="1:34" x14ac:dyDescent="0.55000000000000004">
      <c r="A157" t="s">
        <v>67</v>
      </c>
      <c r="B157" t="s">
        <v>215</v>
      </c>
      <c r="C157">
        <v>1</v>
      </c>
      <c r="D157" t="s">
        <v>27</v>
      </c>
      <c r="E157" s="9" t="s">
        <v>15</v>
      </c>
      <c r="F157" t="s">
        <v>28</v>
      </c>
      <c r="G157" s="9" t="str">
        <f t="shared" si="19"/>
        <v>Early Poor</v>
      </c>
      <c r="H157" s="9" t="str">
        <f t="shared" si="20"/>
        <v>Early Intermediate</v>
      </c>
      <c r="I157" t="s">
        <v>29</v>
      </c>
      <c r="J157" t="s">
        <v>128</v>
      </c>
      <c r="K157" t="s">
        <v>379</v>
      </c>
      <c r="L157" t="s">
        <v>129</v>
      </c>
      <c r="M157" s="21"/>
      <c r="N157" s="29" t="s">
        <v>210</v>
      </c>
      <c r="O157" s="29"/>
      <c r="P157" s="29" t="s">
        <v>132</v>
      </c>
      <c r="Q157" s="29"/>
      <c r="R157" s="29" t="s">
        <v>133</v>
      </c>
      <c r="S157" s="29"/>
      <c r="V157">
        <v>8.7714705600000009</v>
      </c>
      <c r="W157">
        <v>87714.705600000016</v>
      </c>
      <c r="X157" s="2">
        <v>9840</v>
      </c>
      <c r="Y157" s="2">
        <v>418.9</v>
      </c>
      <c r="Z157" s="28">
        <f t="shared" si="21"/>
        <v>8.9140960975609769</v>
      </c>
      <c r="AA157" s="28">
        <f t="shared" si="22"/>
        <v>209.39294724277875</v>
      </c>
      <c r="AB157" s="28">
        <f t="shared" si="23"/>
        <v>3.9929950984313414</v>
      </c>
      <c r="AC157" s="28">
        <f t="shared" si="24"/>
        <v>2.6221103603612193</v>
      </c>
      <c r="AD157" s="28">
        <f t="shared" si="25"/>
        <v>0.95007731164554654</v>
      </c>
      <c r="AE157" s="28">
        <f t="shared" si="26"/>
        <v>2.3209620497156687</v>
      </c>
      <c r="AF157" s="28">
        <f t="shared" si="27"/>
        <v>0.95007731164554654</v>
      </c>
      <c r="AG157" s="43"/>
      <c r="AH157" s="43"/>
    </row>
    <row r="158" spans="1:34" s="28" customFormat="1" x14ac:dyDescent="0.55000000000000004">
      <c r="A158" s="28" t="s">
        <v>68</v>
      </c>
      <c r="B158" s="28" t="s">
        <v>216</v>
      </c>
      <c r="C158" s="28">
        <v>1</v>
      </c>
      <c r="D158" t="s">
        <v>27</v>
      </c>
      <c r="E158" s="9" t="s">
        <v>15</v>
      </c>
      <c r="F158" s="28" t="s">
        <v>28</v>
      </c>
      <c r="G158" s="9" t="str">
        <f t="shared" si="19"/>
        <v>Early Poor</v>
      </c>
      <c r="H158" s="9" t="str">
        <f t="shared" si="20"/>
        <v>Early Intermediate</v>
      </c>
      <c r="I158" s="28" t="s">
        <v>29</v>
      </c>
      <c r="J158" t="s">
        <v>128</v>
      </c>
      <c r="K158" t="s">
        <v>379</v>
      </c>
      <c r="L158" t="s">
        <v>129</v>
      </c>
      <c r="M158" s="30"/>
      <c r="N158" s="29" t="s">
        <v>210</v>
      </c>
      <c r="O158" s="29"/>
      <c r="P158" s="29" t="s">
        <v>132</v>
      </c>
      <c r="Q158" s="29"/>
      <c r="R158" s="29" t="s">
        <v>133</v>
      </c>
      <c r="S158" s="29"/>
      <c r="V158" s="12">
        <v>8.8104880799999989</v>
      </c>
      <c r="W158" s="12">
        <v>88104.880799999984</v>
      </c>
      <c r="X158">
        <v>13050</v>
      </c>
      <c r="Y158">
        <v>632</v>
      </c>
      <c r="Z158" s="28">
        <f t="shared" si="21"/>
        <v>6.7513318620689642</v>
      </c>
      <c r="AA158" s="28">
        <f t="shared" si="22"/>
        <v>139.40645696202529</v>
      </c>
      <c r="AB158" s="28">
        <f t="shared" si="23"/>
        <v>4.1156105116742996</v>
      </c>
      <c r="AC158" s="28">
        <f t="shared" si="24"/>
        <v>2.8007170782823851</v>
      </c>
      <c r="AD158" s="28">
        <f t="shared" si="25"/>
        <v>0.82938945628136784</v>
      </c>
      <c r="AE158" s="28">
        <f t="shared" si="26"/>
        <v>2.1442828896732826</v>
      </c>
      <c r="AF158" s="28">
        <f t="shared" si="27"/>
        <v>0.82938945628136784</v>
      </c>
      <c r="AG158" s="43"/>
      <c r="AH158" s="43"/>
    </row>
    <row r="159" spans="1:34" x14ac:dyDescent="0.55000000000000004">
      <c r="A159" t="s">
        <v>68</v>
      </c>
      <c r="C159">
        <v>1</v>
      </c>
      <c r="D159" t="s">
        <v>27</v>
      </c>
      <c r="E159" s="9" t="s">
        <v>15</v>
      </c>
      <c r="F159" t="s">
        <v>28</v>
      </c>
      <c r="G159" s="9" t="str">
        <f t="shared" si="19"/>
        <v>Early Poor</v>
      </c>
      <c r="H159" s="9" t="str">
        <f t="shared" si="20"/>
        <v>Early Intermediate</v>
      </c>
      <c r="I159" t="s">
        <v>29</v>
      </c>
      <c r="J159" t="s">
        <v>128</v>
      </c>
      <c r="K159" t="s">
        <v>379</v>
      </c>
      <c r="L159" t="s">
        <v>129</v>
      </c>
      <c r="M159" s="21"/>
      <c r="N159" s="29" t="s">
        <v>210</v>
      </c>
      <c r="O159" s="29"/>
      <c r="P159" s="29" t="s">
        <v>132</v>
      </c>
      <c r="Q159" s="29"/>
      <c r="R159" s="29" t="s">
        <v>133</v>
      </c>
      <c r="S159" s="29"/>
      <c r="V159" s="12">
        <v>8.8104880799999989</v>
      </c>
      <c r="W159" s="12">
        <v>88104.880799999984</v>
      </c>
      <c r="X159">
        <v>12820</v>
      </c>
      <c r="Y159">
        <v>617</v>
      </c>
      <c r="Z159" s="28">
        <f t="shared" si="21"/>
        <v>6.8724556006240238</v>
      </c>
      <c r="AA159" s="28">
        <f t="shared" si="22"/>
        <v>142.79559286871958</v>
      </c>
      <c r="AB159" s="28">
        <f t="shared" si="23"/>
        <v>4.1078880251827989</v>
      </c>
      <c r="AC159" s="28">
        <f t="shared" si="24"/>
        <v>2.7902851640332416</v>
      </c>
      <c r="AD159" s="28">
        <f t="shared" si="25"/>
        <v>0.83711194277286904</v>
      </c>
      <c r="AE159" s="28">
        <f t="shared" si="26"/>
        <v>2.1547148039224258</v>
      </c>
      <c r="AF159" s="28">
        <f t="shared" si="27"/>
        <v>0.83711194277286904</v>
      </c>
      <c r="AG159" s="43"/>
      <c r="AH159" s="43"/>
    </row>
    <row r="160" spans="1:34" x14ac:dyDescent="0.55000000000000004">
      <c r="A160" t="s">
        <v>68</v>
      </c>
      <c r="C160">
        <v>1</v>
      </c>
      <c r="D160" t="s">
        <v>27</v>
      </c>
      <c r="E160" s="9" t="s">
        <v>15</v>
      </c>
      <c r="F160" t="s">
        <v>28</v>
      </c>
      <c r="G160" s="9" t="str">
        <f t="shared" si="19"/>
        <v>Early Poor</v>
      </c>
      <c r="H160" s="9" t="str">
        <f t="shared" si="20"/>
        <v>Early Intermediate</v>
      </c>
      <c r="I160" t="s">
        <v>29</v>
      </c>
      <c r="J160" t="s">
        <v>128</v>
      </c>
      <c r="K160" t="s">
        <v>379</v>
      </c>
      <c r="L160" t="s">
        <v>129</v>
      </c>
      <c r="M160" s="21"/>
      <c r="N160" s="29" t="s">
        <v>210</v>
      </c>
      <c r="O160" s="29"/>
      <c r="P160" s="29" t="s">
        <v>132</v>
      </c>
      <c r="Q160" s="29"/>
      <c r="R160" s="29" t="s">
        <v>133</v>
      </c>
      <c r="S160" s="29"/>
      <c r="V160">
        <v>8.8935040799999996</v>
      </c>
      <c r="W160">
        <v>88935.040800000002</v>
      </c>
      <c r="X160">
        <v>12770</v>
      </c>
      <c r="Y160">
        <v>599</v>
      </c>
      <c r="Z160" s="28">
        <f t="shared" si="21"/>
        <v>6.9643728112764292</v>
      </c>
      <c r="AA160" s="28">
        <f t="shared" si="22"/>
        <v>148.47252220367278</v>
      </c>
      <c r="AB160" s="28">
        <f t="shared" si="23"/>
        <v>4.1061908972634154</v>
      </c>
      <c r="AC160" s="28">
        <f t="shared" si="24"/>
        <v>2.7774268223893115</v>
      </c>
      <c r="AD160" s="28">
        <f t="shared" si="25"/>
        <v>0.84288201137499663</v>
      </c>
      <c r="AE160" s="28">
        <f t="shared" si="26"/>
        <v>2.1716460862491003</v>
      </c>
      <c r="AF160" s="28">
        <f t="shared" si="27"/>
        <v>0.84288201137499663</v>
      </c>
      <c r="AG160" s="43"/>
      <c r="AH160" s="43"/>
    </row>
    <row r="161" spans="1:34" x14ac:dyDescent="0.55000000000000004">
      <c r="A161" t="s">
        <v>68</v>
      </c>
      <c r="C161">
        <v>1</v>
      </c>
      <c r="D161" t="s">
        <v>27</v>
      </c>
      <c r="E161" s="9" t="s">
        <v>15</v>
      </c>
      <c r="F161" t="s">
        <v>28</v>
      </c>
      <c r="G161" s="9" t="str">
        <f t="shared" si="19"/>
        <v>Early Poor</v>
      </c>
      <c r="H161" s="9" t="str">
        <f t="shared" si="20"/>
        <v>Early Intermediate</v>
      </c>
      <c r="I161" t="s">
        <v>29</v>
      </c>
      <c r="J161" t="s">
        <v>128</v>
      </c>
      <c r="K161" t="s">
        <v>379</v>
      </c>
      <c r="L161" t="s">
        <v>129</v>
      </c>
      <c r="M161" s="21"/>
      <c r="N161" s="29" t="s">
        <v>210</v>
      </c>
      <c r="O161" s="29"/>
      <c r="P161" s="29" t="s">
        <v>132</v>
      </c>
      <c r="Q161" s="29"/>
      <c r="R161" s="29" t="s">
        <v>133</v>
      </c>
      <c r="S161" s="29"/>
      <c r="V161">
        <v>8.8935040799999996</v>
      </c>
      <c r="W161">
        <v>88935.040800000002</v>
      </c>
      <c r="X161">
        <v>13070</v>
      </c>
      <c r="Y161">
        <v>591</v>
      </c>
      <c r="Z161" s="28">
        <f t="shared" si="21"/>
        <v>6.8045172762050496</v>
      </c>
      <c r="AA161" s="28">
        <f t="shared" si="22"/>
        <v>150.48230253807108</v>
      </c>
      <c r="AB161" s="28">
        <f t="shared" si="23"/>
        <v>4.1162755875805441</v>
      </c>
      <c r="AC161" s="28">
        <f t="shared" si="24"/>
        <v>2.7715874808812555</v>
      </c>
      <c r="AD161" s="28">
        <f t="shared" si="25"/>
        <v>0.83279732105786752</v>
      </c>
      <c r="AE161" s="28">
        <f t="shared" si="26"/>
        <v>2.1774854277571567</v>
      </c>
      <c r="AF161" s="28">
        <f t="shared" si="27"/>
        <v>0.83279732105786752</v>
      </c>
      <c r="AG161" s="43"/>
      <c r="AH161" s="43"/>
    </row>
    <row r="162" spans="1:34" x14ac:dyDescent="0.55000000000000004">
      <c r="A162" t="s">
        <v>68</v>
      </c>
      <c r="B162" t="s">
        <v>217</v>
      </c>
      <c r="C162">
        <v>1</v>
      </c>
      <c r="D162" t="s">
        <v>27</v>
      </c>
      <c r="E162" s="9" t="s">
        <v>15</v>
      </c>
      <c r="F162" t="s">
        <v>28</v>
      </c>
      <c r="G162" s="9" t="str">
        <f t="shared" si="19"/>
        <v>Early Poor</v>
      </c>
      <c r="H162" s="9" t="str">
        <f t="shared" si="20"/>
        <v>Early Intermediate</v>
      </c>
      <c r="I162" t="s">
        <v>29</v>
      </c>
      <c r="J162" t="s">
        <v>128</v>
      </c>
      <c r="K162" t="s">
        <v>379</v>
      </c>
      <c r="L162" t="s">
        <v>129</v>
      </c>
      <c r="M162" s="21"/>
      <c r="N162" s="29" t="s">
        <v>210</v>
      </c>
      <c r="O162" s="29"/>
      <c r="P162" s="29" t="s">
        <v>132</v>
      </c>
      <c r="Q162" s="29"/>
      <c r="R162" s="29" t="s">
        <v>133</v>
      </c>
      <c r="S162" s="29"/>
      <c r="V162">
        <v>8.8935040799999996</v>
      </c>
      <c r="W162">
        <v>88935.040800000002</v>
      </c>
      <c r="X162" s="2">
        <v>12650</v>
      </c>
      <c r="Y162" s="2">
        <v>539</v>
      </c>
      <c r="Z162" s="28">
        <f t="shared" si="21"/>
        <v>7.030438007905139</v>
      </c>
      <c r="AA162" s="28">
        <f t="shared" si="22"/>
        <v>165.00007569573285</v>
      </c>
      <c r="AB162" s="28">
        <f t="shared" si="23"/>
        <v>4.1020905255118363</v>
      </c>
      <c r="AC162" s="28">
        <f t="shared" si="24"/>
        <v>2.7315887651867388</v>
      </c>
      <c r="AD162" s="28">
        <f t="shared" si="25"/>
        <v>0.84698238312657514</v>
      </c>
      <c r="AE162" s="28">
        <f t="shared" si="26"/>
        <v>2.217484143451673</v>
      </c>
      <c r="AF162" s="28">
        <f t="shared" si="27"/>
        <v>0.84698238312657514</v>
      </c>
      <c r="AG162" s="43"/>
      <c r="AH162" s="43"/>
    </row>
    <row r="163" spans="1:34" s="28" customFormat="1" x14ac:dyDescent="0.55000000000000004">
      <c r="A163" s="28" t="s">
        <v>69</v>
      </c>
      <c r="B163" s="28" t="s">
        <v>218</v>
      </c>
      <c r="C163" s="28">
        <v>1</v>
      </c>
      <c r="D163" t="s">
        <v>27</v>
      </c>
      <c r="E163" s="9" t="s">
        <v>15</v>
      </c>
      <c r="F163" s="28" t="s">
        <v>28</v>
      </c>
      <c r="G163" s="9" t="str">
        <f t="shared" si="19"/>
        <v>Early Poor</v>
      </c>
      <c r="H163" s="9" t="str">
        <f t="shared" si="20"/>
        <v>Early Intermediate</v>
      </c>
      <c r="I163" s="28" t="s">
        <v>29</v>
      </c>
      <c r="J163" t="s">
        <v>128</v>
      </c>
      <c r="K163" t="s">
        <v>379</v>
      </c>
      <c r="L163" t="s">
        <v>129</v>
      </c>
      <c r="M163" s="30"/>
      <c r="N163" s="29" t="s">
        <v>210</v>
      </c>
      <c r="O163" s="29"/>
      <c r="P163" s="29" t="s">
        <v>132</v>
      </c>
      <c r="Q163" s="29"/>
      <c r="R163" s="29" t="s">
        <v>133</v>
      </c>
      <c r="S163" s="29"/>
      <c r="V163" s="12">
        <v>8.3514096000000002</v>
      </c>
      <c r="W163" s="12">
        <v>83514.096000000005</v>
      </c>
      <c r="X163">
        <v>18410</v>
      </c>
      <c r="Y163">
        <v>6200</v>
      </c>
      <c r="Z163" s="28">
        <f t="shared" si="21"/>
        <v>4.5363441607821837</v>
      </c>
      <c r="AA163" s="28">
        <f t="shared" si="22"/>
        <v>13.470015483870968</v>
      </c>
      <c r="AB163" s="28">
        <f t="shared" si="23"/>
        <v>4.265053788504015</v>
      </c>
      <c r="AC163" s="28">
        <f t="shared" si="24"/>
        <v>3.7923916894982539</v>
      </c>
      <c r="AD163" s="28">
        <f t="shared" si="25"/>
        <v>0.65670599594186141</v>
      </c>
      <c r="AE163" s="28">
        <f t="shared" si="26"/>
        <v>1.1293680949476221</v>
      </c>
      <c r="AF163" s="28">
        <f t="shared" si="27"/>
        <v>0.65670599594186141</v>
      </c>
      <c r="AG163" s="43"/>
      <c r="AH163" s="43"/>
    </row>
    <row r="164" spans="1:34" x14ac:dyDescent="0.55000000000000004">
      <c r="A164" t="s">
        <v>69</v>
      </c>
      <c r="B164" t="s">
        <v>219</v>
      </c>
      <c r="C164">
        <v>1</v>
      </c>
      <c r="D164" t="s">
        <v>27</v>
      </c>
      <c r="E164" s="9" t="s">
        <v>15</v>
      </c>
      <c r="F164" t="s">
        <v>28</v>
      </c>
      <c r="G164" s="9" t="str">
        <f t="shared" si="19"/>
        <v>Early Poor</v>
      </c>
      <c r="H164" s="9" t="str">
        <f t="shared" si="20"/>
        <v>Early Intermediate</v>
      </c>
      <c r="I164" t="s">
        <v>29</v>
      </c>
      <c r="J164" t="s">
        <v>128</v>
      </c>
      <c r="K164" t="s">
        <v>379</v>
      </c>
      <c r="L164" t="s">
        <v>129</v>
      </c>
      <c r="M164" s="21"/>
      <c r="N164" s="29" t="s">
        <v>210</v>
      </c>
      <c r="O164" s="29"/>
      <c r="P164" s="29" t="s">
        <v>132</v>
      </c>
      <c r="Q164" s="29"/>
      <c r="R164" s="29" t="s">
        <v>133</v>
      </c>
      <c r="S164" s="29"/>
      <c r="V164">
        <v>8.3937477600000001</v>
      </c>
      <c r="W164">
        <v>83937.477599999998</v>
      </c>
      <c r="X164">
        <v>17680</v>
      </c>
      <c r="Y164">
        <v>5690</v>
      </c>
      <c r="Z164" s="28">
        <f t="shared" si="21"/>
        <v>4.7475948868778284</v>
      </c>
      <c r="AA164" s="28">
        <f t="shared" si="22"/>
        <v>14.751753532513181</v>
      </c>
      <c r="AB164" s="28">
        <f t="shared" si="23"/>
        <v>4.2474822606770539</v>
      </c>
      <c r="AC164" s="28">
        <f t="shared" si="24"/>
        <v>3.7551122663950713</v>
      </c>
      <c r="AD164" s="28">
        <f t="shared" si="25"/>
        <v>0.67647365343762533</v>
      </c>
      <c r="AE164" s="28">
        <f t="shared" si="26"/>
        <v>1.1688436477196085</v>
      </c>
      <c r="AF164" s="28">
        <f t="shared" si="27"/>
        <v>0.67647365343762533</v>
      </c>
      <c r="AG164" s="43"/>
      <c r="AH164" s="43"/>
    </row>
    <row r="165" spans="1:34" x14ac:dyDescent="0.55000000000000004">
      <c r="A165" t="s">
        <v>69</v>
      </c>
      <c r="B165" t="s">
        <v>220</v>
      </c>
      <c r="C165">
        <v>1</v>
      </c>
      <c r="D165" t="s">
        <v>27</v>
      </c>
      <c r="E165" s="9" t="s">
        <v>15</v>
      </c>
      <c r="F165" t="s">
        <v>28</v>
      </c>
      <c r="G165" s="9" t="str">
        <f t="shared" si="19"/>
        <v>Early Poor</v>
      </c>
      <c r="H165" s="9" t="str">
        <f t="shared" si="20"/>
        <v>Early Intermediate</v>
      </c>
      <c r="I165" t="s">
        <v>29</v>
      </c>
      <c r="J165" t="s">
        <v>128</v>
      </c>
      <c r="K165" t="s">
        <v>379</v>
      </c>
      <c r="L165" t="s">
        <v>129</v>
      </c>
      <c r="M165" s="21"/>
      <c r="N165" s="29" t="s">
        <v>210</v>
      </c>
      <c r="O165" s="29"/>
      <c r="P165" s="29" t="s">
        <v>132</v>
      </c>
      <c r="Q165" s="29"/>
      <c r="R165" s="29" t="s">
        <v>133</v>
      </c>
      <c r="S165" s="29"/>
      <c r="V165">
        <v>8.2459792800000002</v>
      </c>
      <c r="W165">
        <v>82459.792799999996</v>
      </c>
      <c r="X165">
        <v>17650</v>
      </c>
      <c r="Y165">
        <v>5480</v>
      </c>
      <c r="Z165" s="28">
        <f t="shared" si="21"/>
        <v>4.6719429348441928</v>
      </c>
      <c r="AA165" s="28">
        <f t="shared" si="22"/>
        <v>15.047407445255473</v>
      </c>
      <c r="AB165" s="28">
        <f t="shared" si="23"/>
        <v>4.2467447097238411</v>
      </c>
      <c r="AC165" s="28">
        <f t="shared" si="24"/>
        <v>3.7387805584843692</v>
      </c>
      <c r="AD165" s="28">
        <f t="shared" si="25"/>
        <v>0.66949752947385699</v>
      </c>
      <c r="AE165" s="28">
        <f t="shared" si="26"/>
        <v>1.1774616807133291</v>
      </c>
      <c r="AF165" s="28">
        <f t="shared" si="27"/>
        <v>0.66949752947385699</v>
      </c>
      <c r="AG165" s="43"/>
      <c r="AH165" s="43"/>
    </row>
    <row r="166" spans="1:34" x14ac:dyDescent="0.55000000000000004">
      <c r="A166" t="s">
        <v>69</v>
      </c>
      <c r="B166" t="s">
        <v>221</v>
      </c>
      <c r="C166">
        <v>1</v>
      </c>
      <c r="D166" t="s">
        <v>27</v>
      </c>
      <c r="E166" s="9" t="s">
        <v>15</v>
      </c>
      <c r="F166" t="s">
        <v>28</v>
      </c>
      <c r="G166" s="9" t="str">
        <f t="shared" si="19"/>
        <v>Early Poor</v>
      </c>
      <c r="H166" s="9" t="str">
        <f t="shared" si="20"/>
        <v>Early Intermediate</v>
      </c>
      <c r="I166" t="s">
        <v>29</v>
      </c>
      <c r="J166" t="s">
        <v>128</v>
      </c>
      <c r="K166" t="s">
        <v>379</v>
      </c>
      <c r="L166" t="s">
        <v>129</v>
      </c>
      <c r="M166" s="21"/>
      <c r="N166" s="29" t="s">
        <v>210</v>
      </c>
      <c r="O166" s="29"/>
      <c r="P166" s="29" t="s">
        <v>132</v>
      </c>
      <c r="Q166" s="29"/>
      <c r="R166" s="29" t="s">
        <v>133</v>
      </c>
      <c r="S166" s="29"/>
      <c r="V166">
        <v>8.3057508000000002</v>
      </c>
      <c r="W166">
        <v>83057.508000000002</v>
      </c>
      <c r="X166">
        <v>17510</v>
      </c>
      <c r="Y166">
        <v>5280</v>
      </c>
      <c r="Z166" s="28">
        <f t="shared" si="21"/>
        <v>4.7434327812678472</v>
      </c>
      <c r="AA166" s="28">
        <f t="shared" si="22"/>
        <v>15.730588636363636</v>
      </c>
      <c r="AB166" s="28">
        <f t="shared" si="23"/>
        <v>4.2432861460834461</v>
      </c>
      <c r="AC166" s="28">
        <f t="shared" si="24"/>
        <v>3.7226339225338121</v>
      </c>
      <c r="AD166" s="28">
        <f t="shared" si="25"/>
        <v>0.6760927506147516</v>
      </c>
      <c r="AE166" s="28">
        <f t="shared" si="26"/>
        <v>1.1967449741643854</v>
      </c>
      <c r="AF166" s="28">
        <f t="shared" si="27"/>
        <v>0.6760927506147516</v>
      </c>
      <c r="AG166" s="43"/>
      <c r="AH166" s="43"/>
    </row>
    <row r="167" spans="1:34" x14ac:dyDescent="0.55000000000000004">
      <c r="A167" t="s">
        <v>69</v>
      </c>
      <c r="B167" t="s">
        <v>222</v>
      </c>
      <c r="C167">
        <v>1</v>
      </c>
      <c r="D167" t="s">
        <v>27</v>
      </c>
      <c r="E167" s="9" t="s">
        <v>15</v>
      </c>
      <c r="F167" t="s">
        <v>28</v>
      </c>
      <c r="G167" s="9" t="str">
        <f t="shared" si="19"/>
        <v>Early Poor</v>
      </c>
      <c r="H167" s="9" t="str">
        <f t="shared" si="20"/>
        <v>Early Intermediate</v>
      </c>
      <c r="I167" t="s">
        <v>29</v>
      </c>
      <c r="J167" t="s">
        <v>128</v>
      </c>
      <c r="K167" t="s">
        <v>379</v>
      </c>
      <c r="L167" t="s">
        <v>129</v>
      </c>
      <c r="M167" s="21" t="s">
        <v>223</v>
      </c>
      <c r="N167" s="29" t="s">
        <v>210</v>
      </c>
      <c r="O167" s="29"/>
      <c r="P167" s="29" t="s">
        <v>132</v>
      </c>
      <c r="Q167" s="29"/>
      <c r="R167" s="29" t="s">
        <v>133</v>
      </c>
      <c r="S167" s="29"/>
      <c r="V167">
        <v>8.2791856800000012</v>
      </c>
      <c r="W167">
        <v>82791.856800000009</v>
      </c>
      <c r="X167" s="2">
        <v>17450</v>
      </c>
      <c r="Y167" s="2">
        <v>5380</v>
      </c>
      <c r="Z167" s="28">
        <f t="shared" si="21"/>
        <v>4.7445190143266478</v>
      </c>
      <c r="AA167" s="28">
        <f t="shared" si="22"/>
        <v>15.388820966542752</v>
      </c>
      <c r="AB167" s="28">
        <f t="shared" si="23"/>
        <v>4.2417954312951984</v>
      </c>
      <c r="AC167" s="28">
        <f t="shared" si="24"/>
        <v>3.7307822756663893</v>
      </c>
      <c r="AD167" s="28">
        <f t="shared" si="25"/>
        <v>0.6761921914710548</v>
      </c>
      <c r="AE167" s="28">
        <f t="shared" si="26"/>
        <v>1.1872053470998645</v>
      </c>
      <c r="AF167" s="28">
        <f t="shared" si="27"/>
        <v>0.6761921914710548</v>
      </c>
      <c r="AG167" s="43"/>
      <c r="AH167" s="43"/>
    </row>
    <row r="168" spans="1:34" s="28" customFormat="1" x14ac:dyDescent="0.55000000000000004">
      <c r="A168" s="28" t="s">
        <v>70</v>
      </c>
      <c r="B168" s="28" t="s">
        <v>224</v>
      </c>
      <c r="C168" s="28">
        <v>1</v>
      </c>
      <c r="D168" t="s">
        <v>27</v>
      </c>
      <c r="E168" s="9" t="s">
        <v>15</v>
      </c>
      <c r="F168" s="28" t="s">
        <v>28</v>
      </c>
      <c r="G168" s="9" t="str">
        <f t="shared" si="19"/>
        <v>Early Poor</v>
      </c>
      <c r="H168" s="9" t="str">
        <f t="shared" si="20"/>
        <v>Early Intermediate</v>
      </c>
      <c r="I168" s="28" t="s">
        <v>29</v>
      </c>
      <c r="J168" t="s">
        <v>128</v>
      </c>
      <c r="K168" t="s">
        <v>379</v>
      </c>
      <c r="L168" t="s">
        <v>129</v>
      </c>
      <c r="M168" s="30"/>
      <c r="N168" s="29" t="s">
        <v>210</v>
      </c>
      <c r="O168" s="29"/>
      <c r="P168" s="29" t="s">
        <v>132</v>
      </c>
      <c r="Q168" s="29"/>
      <c r="R168" s="29" t="s">
        <v>133</v>
      </c>
      <c r="S168" s="29"/>
      <c r="V168" s="12">
        <v>8.3422778399999995</v>
      </c>
      <c r="W168" s="12">
        <v>83422.778399999996</v>
      </c>
      <c r="X168">
        <v>18660</v>
      </c>
      <c r="Y168">
        <v>6270</v>
      </c>
      <c r="Z168" s="28">
        <f t="shared" si="21"/>
        <v>4.4706740836012857</v>
      </c>
      <c r="AA168" s="28">
        <f t="shared" si="22"/>
        <v>13.305068325358851</v>
      </c>
      <c r="AB168" s="28">
        <f t="shared" si="23"/>
        <v>4.2709116394104809</v>
      </c>
      <c r="AC168" s="28">
        <f t="shared" si="24"/>
        <v>3.7972675408307164</v>
      </c>
      <c r="AD168" s="28">
        <f t="shared" si="25"/>
        <v>0.650373010540648</v>
      </c>
      <c r="AE168" s="28">
        <f t="shared" si="26"/>
        <v>1.1240171091204127</v>
      </c>
      <c r="AF168" s="28">
        <f t="shared" si="27"/>
        <v>0.650373010540648</v>
      </c>
      <c r="AG168" s="43"/>
      <c r="AH168" s="43"/>
    </row>
    <row r="169" spans="1:34" x14ac:dyDescent="0.55000000000000004">
      <c r="A169" t="s">
        <v>70</v>
      </c>
      <c r="B169" t="s">
        <v>225</v>
      </c>
      <c r="C169">
        <v>1</v>
      </c>
      <c r="D169" t="s">
        <v>27</v>
      </c>
      <c r="E169" s="9" t="s">
        <v>15</v>
      </c>
      <c r="F169" t="s">
        <v>28</v>
      </c>
      <c r="G169" s="9" t="str">
        <f t="shared" si="19"/>
        <v>Early Poor</v>
      </c>
      <c r="H169" s="9" t="str">
        <f t="shared" si="20"/>
        <v>Early Intermediate</v>
      </c>
      <c r="I169" t="s">
        <v>29</v>
      </c>
      <c r="J169" t="s">
        <v>128</v>
      </c>
      <c r="K169" t="s">
        <v>379</v>
      </c>
      <c r="L169" t="s">
        <v>129</v>
      </c>
      <c r="M169" s="21"/>
      <c r="N169" s="29" t="s">
        <v>210</v>
      </c>
      <c r="O169" s="29"/>
      <c r="P169" s="29" t="s">
        <v>132</v>
      </c>
      <c r="Q169" s="29"/>
      <c r="R169" s="29" t="s">
        <v>133</v>
      </c>
      <c r="S169" s="29"/>
      <c r="V169">
        <v>8.216923679999999</v>
      </c>
      <c r="W169">
        <v>82169.236799999984</v>
      </c>
      <c r="X169">
        <v>18630</v>
      </c>
      <c r="Y169">
        <v>6000</v>
      </c>
      <c r="Z169" s="28">
        <f t="shared" si="21"/>
        <v>4.4105870531400955</v>
      </c>
      <c r="AA169" s="28">
        <f t="shared" si="22"/>
        <v>13.694872799999997</v>
      </c>
      <c r="AB169" s="28">
        <f t="shared" si="23"/>
        <v>4.2702128548962426</v>
      </c>
      <c r="AC169" s="28">
        <f t="shared" si="24"/>
        <v>3.7781512503836434</v>
      </c>
      <c r="AD169" s="28">
        <f t="shared" si="25"/>
        <v>0.64449639830486216</v>
      </c>
      <c r="AE169" s="28">
        <f t="shared" si="26"/>
        <v>1.1365580028174611</v>
      </c>
      <c r="AF169" s="28">
        <f t="shared" si="27"/>
        <v>0.64449639830486216</v>
      </c>
      <c r="AG169" s="43"/>
      <c r="AH169" s="43"/>
    </row>
    <row r="170" spans="1:34" x14ac:dyDescent="0.55000000000000004">
      <c r="A170" t="s">
        <v>70</v>
      </c>
      <c r="B170" t="s">
        <v>226</v>
      </c>
      <c r="C170">
        <v>1</v>
      </c>
      <c r="D170" t="s">
        <v>27</v>
      </c>
      <c r="E170" s="9" t="s">
        <v>15</v>
      </c>
      <c r="F170" t="s">
        <v>28</v>
      </c>
      <c r="G170" s="9" t="str">
        <f t="shared" si="19"/>
        <v>Early Poor</v>
      </c>
      <c r="H170" s="9" t="str">
        <f t="shared" si="20"/>
        <v>Early Intermediate</v>
      </c>
      <c r="I170" t="s">
        <v>29</v>
      </c>
      <c r="J170" t="s">
        <v>128</v>
      </c>
      <c r="K170" t="s">
        <v>379</v>
      </c>
      <c r="L170" t="s">
        <v>129</v>
      </c>
      <c r="M170" s="21"/>
      <c r="N170" s="29" t="s">
        <v>210</v>
      </c>
      <c r="O170" s="29"/>
      <c r="P170" s="29" t="s">
        <v>132</v>
      </c>
      <c r="Q170" s="29"/>
      <c r="R170" s="29" t="s">
        <v>133</v>
      </c>
      <c r="S170" s="29"/>
      <c r="V170">
        <v>8.3995588800000007</v>
      </c>
      <c r="W170">
        <v>83995.588800000012</v>
      </c>
      <c r="X170">
        <v>18360</v>
      </c>
      <c r="Y170">
        <v>6080</v>
      </c>
      <c r="Z170" s="28">
        <f t="shared" si="21"/>
        <v>4.5749231372549026</v>
      </c>
      <c r="AA170" s="28">
        <f t="shared" si="22"/>
        <v>13.815063947368422</v>
      </c>
      <c r="AB170" s="28">
        <f t="shared" si="23"/>
        <v>4.2638726768652235</v>
      </c>
      <c r="AC170" s="28">
        <f t="shared" si="24"/>
        <v>3.7839035792727351</v>
      </c>
      <c r="AD170" s="28">
        <f t="shared" si="25"/>
        <v>0.66038380193329249</v>
      </c>
      <c r="AE170" s="28">
        <f t="shared" si="26"/>
        <v>1.1403528995257812</v>
      </c>
      <c r="AF170" s="28">
        <f t="shared" si="27"/>
        <v>0.66038380193329249</v>
      </c>
      <c r="AG170" s="43"/>
      <c r="AH170" s="43"/>
    </row>
    <row r="171" spans="1:34" x14ac:dyDescent="0.55000000000000004">
      <c r="A171" t="s">
        <v>70</v>
      </c>
      <c r="B171" t="s">
        <v>227</v>
      </c>
      <c r="C171">
        <v>1</v>
      </c>
      <c r="D171" t="s">
        <v>27</v>
      </c>
      <c r="E171" s="9" t="s">
        <v>15</v>
      </c>
      <c r="F171" t="s">
        <v>28</v>
      </c>
      <c r="G171" s="9" t="str">
        <f t="shared" si="19"/>
        <v>Early Poor</v>
      </c>
      <c r="H171" s="9" t="str">
        <f t="shared" si="20"/>
        <v>Early Intermediate</v>
      </c>
      <c r="I171" t="s">
        <v>29</v>
      </c>
      <c r="J171" t="s">
        <v>128</v>
      </c>
      <c r="K171" t="s">
        <v>379</v>
      </c>
      <c r="L171" t="s">
        <v>129</v>
      </c>
      <c r="M171" s="21"/>
      <c r="N171" s="29" t="s">
        <v>210</v>
      </c>
      <c r="O171" s="29"/>
      <c r="P171" s="29" t="s">
        <v>132</v>
      </c>
      <c r="Q171" s="29"/>
      <c r="R171" s="29" t="s">
        <v>133</v>
      </c>
      <c r="S171" s="29"/>
      <c r="V171">
        <v>8.2957888799999999</v>
      </c>
      <c r="W171">
        <v>82957.888800000001</v>
      </c>
      <c r="X171">
        <v>17860</v>
      </c>
      <c r="Y171">
        <v>5590</v>
      </c>
      <c r="Z171" s="28">
        <f t="shared" si="21"/>
        <v>4.6448985890257557</v>
      </c>
      <c r="AA171" s="28">
        <f t="shared" si="22"/>
        <v>14.840409445438283</v>
      </c>
      <c r="AB171" s="28">
        <f t="shared" si="23"/>
        <v>4.2518814545525272</v>
      </c>
      <c r="AC171" s="28">
        <f t="shared" si="24"/>
        <v>3.7474118078864231</v>
      </c>
      <c r="AD171" s="28">
        <f t="shared" si="25"/>
        <v>0.66697623658427907</v>
      </c>
      <c r="AE171" s="28">
        <f t="shared" si="26"/>
        <v>1.1714458832503833</v>
      </c>
      <c r="AF171" s="28">
        <f t="shared" si="27"/>
        <v>0.66697623658427907</v>
      </c>
      <c r="AG171" s="43"/>
      <c r="AH171" s="43"/>
    </row>
    <row r="172" spans="1:34" x14ac:dyDescent="0.55000000000000004">
      <c r="A172" t="s">
        <v>70</v>
      </c>
      <c r="B172" t="s">
        <v>228</v>
      </c>
      <c r="C172">
        <v>1</v>
      </c>
      <c r="D172" t="s">
        <v>27</v>
      </c>
      <c r="E172" s="9" t="s">
        <v>15</v>
      </c>
      <c r="F172" t="s">
        <v>28</v>
      </c>
      <c r="G172" s="9" t="str">
        <f t="shared" si="19"/>
        <v>Early Poor</v>
      </c>
      <c r="H172" s="9" t="str">
        <f t="shared" si="20"/>
        <v>Early Intermediate</v>
      </c>
      <c r="I172" t="s">
        <v>29</v>
      </c>
      <c r="J172" t="s">
        <v>128</v>
      </c>
      <c r="K172" t="s">
        <v>379</v>
      </c>
      <c r="L172" t="s">
        <v>129</v>
      </c>
      <c r="M172" s="21"/>
      <c r="N172" s="29" t="s">
        <v>210</v>
      </c>
      <c r="O172" s="29"/>
      <c r="P172" s="29" t="s">
        <v>132</v>
      </c>
      <c r="Q172" s="29"/>
      <c r="R172" s="29" t="s">
        <v>133</v>
      </c>
      <c r="S172" s="29"/>
      <c r="V172">
        <v>8.2982793600000004</v>
      </c>
      <c r="W172">
        <v>82982.793600000005</v>
      </c>
      <c r="X172" s="2">
        <v>18300</v>
      </c>
      <c r="Y172" s="2">
        <v>5840</v>
      </c>
      <c r="Z172" s="28">
        <f t="shared" si="21"/>
        <v>4.5345788852459021</v>
      </c>
      <c r="AA172" s="28">
        <f t="shared" si="22"/>
        <v>14.209382465753425</v>
      </c>
      <c r="AB172" s="28">
        <f t="shared" si="23"/>
        <v>4.2624510897304297</v>
      </c>
      <c r="AC172" s="28">
        <f t="shared" si="24"/>
        <v>3.7664128471123997</v>
      </c>
      <c r="AD172" s="28">
        <f t="shared" si="25"/>
        <v>0.65653696144995044</v>
      </c>
      <c r="AE172" s="28">
        <f t="shared" si="26"/>
        <v>1.1525752040679804</v>
      </c>
      <c r="AF172" s="28">
        <f t="shared" si="27"/>
        <v>0.65653696144995044</v>
      </c>
      <c r="AG172" s="43"/>
      <c r="AH172" s="43"/>
    </row>
    <row r="173" spans="1:34" s="28" customFormat="1" x14ac:dyDescent="0.55000000000000004">
      <c r="A173" s="28" t="s">
        <v>71</v>
      </c>
      <c r="B173" s="28" t="s">
        <v>229</v>
      </c>
      <c r="C173" s="28">
        <v>1</v>
      </c>
      <c r="D173" s="28" t="s">
        <v>60</v>
      </c>
      <c r="E173" s="9" t="s">
        <v>72</v>
      </c>
      <c r="F173" s="28" t="s">
        <v>73</v>
      </c>
      <c r="G173" s="9" t="str">
        <f t="shared" si="19"/>
        <v>Late Patchy</v>
      </c>
      <c r="H173" s="9" t="str">
        <f t="shared" si="20"/>
        <v>Late Central</v>
      </c>
      <c r="I173" s="28" t="s">
        <v>40</v>
      </c>
      <c r="J173" s="28" t="s">
        <v>128</v>
      </c>
      <c r="K173" s="28" t="s">
        <v>378</v>
      </c>
      <c r="L173" s="28" t="s">
        <v>139</v>
      </c>
      <c r="M173" s="30"/>
      <c r="N173" s="29" t="s">
        <v>230</v>
      </c>
      <c r="O173" s="29"/>
      <c r="P173" s="29"/>
      <c r="Q173" s="29"/>
      <c r="R173" s="29" t="s">
        <v>133</v>
      </c>
      <c r="S173" s="29" t="s">
        <v>134</v>
      </c>
      <c r="V173" s="12">
        <v>8.2717142399999997</v>
      </c>
      <c r="W173" s="12">
        <v>82717.142399999997</v>
      </c>
      <c r="X173">
        <v>13970</v>
      </c>
      <c r="Y173">
        <v>532</v>
      </c>
      <c r="Z173" s="28">
        <f t="shared" si="21"/>
        <v>5.9210552899069429</v>
      </c>
      <c r="AA173" s="28">
        <f t="shared" si="22"/>
        <v>155.48335037593984</v>
      </c>
      <c r="AB173" s="28">
        <f t="shared" si="23"/>
        <v>4.1451964061141817</v>
      </c>
      <c r="AC173" s="28">
        <f t="shared" si="24"/>
        <v>2.7259116322950483</v>
      </c>
      <c r="AD173" s="28">
        <f t="shared" si="25"/>
        <v>0.77239911647625448</v>
      </c>
      <c r="AE173" s="28">
        <f t="shared" si="26"/>
        <v>2.1916838902953883</v>
      </c>
      <c r="AF173" s="28">
        <f t="shared" si="27"/>
        <v>0.77239911647625448</v>
      </c>
      <c r="AG173" s="43"/>
      <c r="AH173" s="43"/>
    </row>
    <row r="174" spans="1:34" x14ac:dyDescent="0.55000000000000004">
      <c r="A174" t="s">
        <v>71</v>
      </c>
      <c r="B174" t="s">
        <v>231</v>
      </c>
      <c r="C174">
        <v>1</v>
      </c>
      <c r="D174" t="s">
        <v>60</v>
      </c>
      <c r="E174" s="9" t="s">
        <v>72</v>
      </c>
      <c r="F174" t="s">
        <v>73</v>
      </c>
      <c r="G174" s="9" t="str">
        <f t="shared" si="19"/>
        <v>Late Patchy</v>
      </c>
      <c r="H174" s="9" t="str">
        <f t="shared" si="20"/>
        <v>Late Central</v>
      </c>
      <c r="I174" t="s">
        <v>33</v>
      </c>
      <c r="J174" t="s">
        <v>156</v>
      </c>
      <c r="K174" t="s">
        <v>156</v>
      </c>
      <c r="L174" t="s">
        <v>139</v>
      </c>
      <c r="M174" s="21"/>
      <c r="N174" s="29" t="s">
        <v>230</v>
      </c>
      <c r="O174" s="29"/>
      <c r="P174" s="29"/>
      <c r="Q174" s="29"/>
      <c r="R174" s="29" t="s">
        <v>133</v>
      </c>
      <c r="S174" s="29" t="s">
        <v>134</v>
      </c>
      <c r="V174">
        <v>8.1280965600000012</v>
      </c>
      <c r="W174">
        <v>81280.96560000001</v>
      </c>
      <c r="X174">
        <v>14540</v>
      </c>
      <c r="Y174">
        <v>1421</v>
      </c>
      <c r="Z174" s="28">
        <f t="shared" si="21"/>
        <v>5.5901626960110047</v>
      </c>
      <c r="AA174" s="28">
        <f t="shared" si="22"/>
        <v>57.199835045742439</v>
      </c>
      <c r="AB174" s="28">
        <f t="shared" si="23"/>
        <v>4.1625644065230194</v>
      </c>
      <c r="AC174" s="28">
        <f t="shared" si="24"/>
        <v>3.1525940779274699</v>
      </c>
      <c r="AD174" s="28">
        <f t="shared" si="25"/>
        <v>0.74742444777042738</v>
      </c>
      <c r="AE174" s="28">
        <f t="shared" si="26"/>
        <v>1.7573947763659765</v>
      </c>
      <c r="AF174" s="28">
        <f t="shared" si="27"/>
        <v>0.74742444777042738</v>
      </c>
      <c r="AG174" s="43"/>
      <c r="AH174" s="43"/>
    </row>
    <row r="175" spans="1:34" x14ac:dyDescent="0.55000000000000004">
      <c r="A175" t="s">
        <v>71</v>
      </c>
      <c r="B175" t="s">
        <v>232</v>
      </c>
      <c r="C175">
        <v>1</v>
      </c>
      <c r="D175" t="s">
        <v>60</v>
      </c>
      <c r="E175" s="9" t="s">
        <v>72</v>
      </c>
      <c r="F175" t="s">
        <v>73</v>
      </c>
      <c r="G175" s="9" t="str">
        <f t="shared" si="19"/>
        <v>Late Patchy</v>
      </c>
      <c r="H175" s="9" t="str">
        <f t="shared" si="20"/>
        <v>Late Central</v>
      </c>
      <c r="I175" t="s">
        <v>33</v>
      </c>
      <c r="J175" t="s">
        <v>156</v>
      </c>
      <c r="K175" t="s">
        <v>156</v>
      </c>
      <c r="L175" t="s">
        <v>139</v>
      </c>
      <c r="M175" s="21"/>
      <c r="N175" s="29" t="s">
        <v>230</v>
      </c>
      <c r="O175" s="29"/>
      <c r="P175" s="29"/>
      <c r="Q175" s="29"/>
      <c r="R175" s="29" t="s">
        <v>133</v>
      </c>
      <c r="S175" s="29" t="s">
        <v>134</v>
      </c>
      <c r="V175">
        <v>8.3862763200000003</v>
      </c>
      <c r="W175">
        <v>83862.763200000001</v>
      </c>
      <c r="X175">
        <v>14220</v>
      </c>
      <c r="Y175">
        <v>1461</v>
      </c>
      <c r="Z175" s="28">
        <f t="shared" si="21"/>
        <v>5.897522025316456</v>
      </c>
      <c r="AA175" s="28">
        <f t="shared" si="22"/>
        <v>57.400933059548258</v>
      </c>
      <c r="AB175" s="28">
        <f t="shared" si="23"/>
        <v>4.1528995963937474</v>
      </c>
      <c r="AC175" s="28">
        <f t="shared" si="24"/>
        <v>3.1646502159342966</v>
      </c>
      <c r="AD175" s="28">
        <f t="shared" si="25"/>
        <v>0.77066957150855075</v>
      </c>
      <c r="AE175" s="28">
        <f t="shared" si="26"/>
        <v>1.7589189519680015</v>
      </c>
      <c r="AF175" s="28">
        <f t="shared" si="27"/>
        <v>0.77066957150855075</v>
      </c>
      <c r="AG175" s="43"/>
      <c r="AH175" s="43"/>
    </row>
    <row r="176" spans="1:34" x14ac:dyDescent="0.55000000000000004">
      <c r="A176" t="s">
        <v>71</v>
      </c>
      <c r="B176" t="s">
        <v>233</v>
      </c>
      <c r="C176">
        <v>1</v>
      </c>
      <c r="D176" t="s">
        <v>60</v>
      </c>
      <c r="E176" s="9" t="s">
        <v>72</v>
      </c>
      <c r="F176" t="s">
        <v>73</v>
      </c>
      <c r="G176" s="9" t="str">
        <f t="shared" si="19"/>
        <v>Late Patchy</v>
      </c>
      <c r="H176" s="9" t="str">
        <f t="shared" si="20"/>
        <v>Late Central</v>
      </c>
      <c r="I176" t="s">
        <v>34</v>
      </c>
      <c r="J176" t="s">
        <v>156</v>
      </c>
      <c r="K176" t="s">
        <v>156</v>
      </c>
      <c r="L176" t="s">
        <v>139</v>
      </c>
      <c r="M176" s="21"/>
      <c r="N176" s="29" t="s">
        <v>230</v>
      </c>
      <c r="O176" s="29"/>
      <c r="P176" s="29"/>
      <c r="Q176" s="29"/>
      <c r="R176" s="29" t="s">
        <v>133</v>
      </c>
      <c r="S176" s="29" t="s">
        <v>134</v>
      </c>
      <c r="V176">
        <v>8.5332146400000006</v>
      </c>
      <c r="W176">
        <v>85332.146400000012</v>
      </c>
      <c r="X176">
        <v>18550</v>
      </c>
      <c r="Y176">
        <v>3480</v>
      </c>
      <c r="Z176" s="28">
        <f t="shared" si="21"/>
        <v>4.6001157088948794</v>
      </c>
      <c r="AA176" s="28">
        <f t="shared" si="22"/>
        <v>24.520731724137935</v>
      </c>
      <c r="AB176" s="28">
        <f t="shared" si="23"/>
        <v>4.2683439139510648</v>
      </c>
      <c r="AC176" s="28">
        <f t="shared" si="24"/>
        <v>3.5415792439465807</v>
      </c>
      <c r="AD176" s="28">
        <f t="shared" si="25"/>
        <v>0.66276875583430128</v>
      </c>
      <c r="AE176" s="28">
        <f t="shared" si="26"/>
        <v>1.389533425838785</v>
      </c>
      <c r="AF176" s="28">
        <f t="shared" si="27"/>
        <v>0.66276875583430128</v>
      </c>
      <c r="AG176" s="43"/>
      <c r="AH176" s="43"/>
    </row>
    <row r="177" spans="1:34" x14ac:dyDescent="0.55000000000000004">
      <c r="A177" t="s">
        <v>71</v>
      </c>
      <c r="B177" t="s">
        <v>234</v>
      </c>
      <c r="C177">
        <v>1</v>
      </c>
      <c r="D177" t="s">
        <v>60</v>
      </c>
      <c r="E177" s="9" t="s">
        <v>72</v>
      </c>
      <c r="F177" t="s">
        <v>73</v>
      </c>
      <c r="G177" s="9" t="str">
        <f t="shared" si="19"/>
        <v>Late Patchy</v>
      </c>
      <c r="H177" s="9" t="str">
        <f t="shared" si="20"/>
        <v>Late Central</v>
      </c>
      <c r="I177" t="s">
        <v>34</v>
      </c>
      <c r="J177" t="s">
        <v>156</v>
      </c>
      <c r="K177" t="s">
        <v>156</v>
      </c>
      <c r="L177" t="s">
        <v>139</v>
      </c>
      <c r="M177" s="21"/>
      <c r="N177" s="29" t="s">
        <v>230</v>
      </c>
      <c r="O177" s="29"/>
      <c r="P177" s="29"/>
      <c r="Q177" s="29"/>
      <c r="R177" s="29" t="s">
        <v>133</v>
      </c>
      <c r="S177" s="29" t="s">
        <v>134</v>
      </c>
      <c r="V177">
        <v>8.3148825600000009</v>
      </c>
      <c r="W177">
        <v>83148.825600000011</v>
      </c>
      <c r="X177" s="2">
        <v>21190</v>
      </c>
      <c r="Y177" s="2">
        <v>4337</v>
      </c>
      <c r="Z177" s="28">
        <f t="shared" si="21"/>
        <v>3.9239653421425205</v>
      </c>
      <c r="AA177" s="28">
        <f t="shared" si="22"/>
        <v>19.171968088540467</v>
      </c>
      <c r="AB177" s="28">
        <f t="shared" si="23"/>
        <v>4.3261309567107942</v>
      </c>
      <c r="AC177" s="28">
        <f t="shared" si="24"/>
        <v>3.637189422148762</v>
      </c>
      <c r="AD177" s="28">
        <f t="shared" si="25"/>
        <v>0.59372516288152744</v>
      </c>
      <c r="AE177" s="28">
        <f t="shared" si="26"/>
        <v>1.2826666974435601</v>
      </c>
      <c r="AF177" s="28">
        <f t="shared" si="27"/>
        <v>0.59372516288152744</v>
      </c>
      <c r="AG177" s="43"/>
      <c r="AH177" s="43"/>
    </row>
    <row r="178" spans="1:34" s="28" customFormat="1" x14ac:dyDescent="0.55000000000000004">
      <c r="A178" s="28" t="s">
        <v>74</v>
      </c>
      <c r="C178" s="28">
        <v>1</v>
      </c>
      <c r="D178" t="s">
        <v>60</v>
      </c>
      <c r="E178" s="9" t="s">
        <v>72</v>
      </c>
      <c r="F178" s="28" t="s">
        <v>73</v>
      </c>
      <c r="G178" s="9" t="str">
        <f t="shared" si="19"/>
        <v>Late Patchy</v>
      </c>
      <c r="H178" s="9" t="str">
        <f t="shared" si="20"/>
        <v>Late Central</v>
      </c>
      <c r="I178" s="28" t="s">
        <v>33</v>
      </c>
      <c r="J178" t="s">
        <v>156</v>
      </c>
      <c r="K178" t="s">
        <v>156</v>
      </c>
      <c r="L178" t="s">
        <v>139</v>
      </c>
      <c r="M178" s="30"/>
      <c r="N178" s="29" t="s">
        <v>230</v>
      </c>
      <c r="O178" s="29"/>
      <c r="P178" s="29"/>
      <c r="Q178" s="29"/>
      <c r="R178" s="29" t="s">
        <v>133</v>
      </c>
      <c r="S178" s="29" t="s">
        <v>134</v>
      </c>
      <c r="V178" s="12">
        <v>8.2717142399999997</v>
      </c>
      <c r="W178" s="12">
        <v>82717.142399999997</v>
      </c>
      <c r="X178">
        <v>12680</v>
      </c>
      <c r="Y178">
        <v>1460</v>
      </c>
      <c r="Z178" s="28">
        <f t="shared" si="21"/>
        <v>6.5234339432176656</v>
      </c>
      <c r="AA178" s="28">
        <f t="shared" si="22"/>
        <v>56.655576986301369</v>
      </c>
      <c r="AB178" s="28">
        <f t="shared" si="23"/>
        <v>4.1031192535457137</v>
      </c>
      <c r="AC178" s="28">
        <f t="shared" si="24"/>
        <v>3.1643528557844371</v>
      </c>
      <c r="AD178" s="28">
        <f t="shared" si="25"/>
        <v>0.81447626904472248</v>
      </c>
      <c r="AE178" s="28">
        <f t="shared" si="26"/>
        <v>1.7532426668059993</v>
      </c>
      <c r="AF178" s="28">
        <f t="shared" si="27"/>
        <v>0.81447626904472248</v>
      </c>
      <c r="AG178" s="43"/>
      <c r="AH178" s="43"/>
    </row>
    <row r="179" spans="1:34" x14ac:dyDescent="0.55000000000000004">
      <c r="A179" t="s">
        <v>74</v>
      </c>
      <c r="C179">
        <v>1</v>
      </c>
      <c r="D179" t="s">
        <v>60</v>
      </c>
      <c r="E179" s="9" t="s">
        <v>72</v>
      </c>
      <c r="F179" t="s">
        <v>73</v>
      </c>
      <c r="G179" s="9" t="str">
        <f t="shared" si="19"/>
        <v>Late Patchy</v>
      </c>
      <c r="H179" s="9" t="str">
        <f t="shared" si="20"/>
        <v>Late Central</v>
      </c>
      <c r="I179" t="s">
        <v>40</v>
      </c>
      <c r="J179" t="s">
        <v>156</v>
      </c>
      <c r="K179" t="s">
        <v>156</v>
      </c>
      <c r="L179" t="s">
        <v>139</v>
      </c>
      <c r="M179" s="21"/>
      <c r="N179" s="29" t="s">
        <v>230</v>
      </c>
      <c r="O179" s="29"/>
      <c r="P179" s="29"/>
      <c r="Q179" s="29"/>
      <c r="R179" s="29" t="s">
        <v>133</v>
      </c>
      <c r="S179" s="29" t="s">
        <v>134</v>
      </c>
      <c r="V179">
        <v>8.1280965600000012</v>
      </c>
      <c r="W179">
        <v>81280.96560000001</v>
      </c>
      <c r="X179">
        <v>11540</v>
      </c>
      <c r="Y179">
        <v>1146</v>
      </c>
      <c r="Z179" s="28">
        <f t="shared" si="21"/>
        <v>7.0434112305026009</v>
      </c>
      <c r="AA179" s="28">
        <f t="shared" si="22"/>
        <v>70.925798952879589</v>
      </c>
      <c r="AB179" s="28">
        <f t="shared" si="23"/>
        <v>4.062205808819713</v>
      </c>
      <c r="AC179" s="28">
        <f t="shared" si="24"/>
        <v>3.0591846176313711</v>
      </c>
      <c r="AD179" s="28">
        <f t="shared" si="25"/>
        <v>0.84778304547373373</v>
      </c>
      <c r="AE179" s="28">
        <f t="shared" si="26"/>
        <v>1.8508042366620752</v>
      </c>
      <c r="AF179" s="28">
        <f t="shared" si="27"/>
        <v>0.84778304547373373</v>
      </c>
      <c r="AG179" s="43"/>
      <c r="AH179" s="43"/>
    </row>
    <row r="180" spans="1:34" x14ac:dyDescent="0.55000000000000004">
      <c r="A180" t="s">
        <v>74</v>
      </c>
      <c r="C180">
        <v>1</v>
      </c>
      <c r="D180" t="s">
        <v>60</v>
      </c>
      <c r="E180" s="9" t="s">
        <v>72</v>
      </c>
      <c r="F180" t="s">
        <v>73</v>
      </c>
      <c r="G180" s="9" t="str">
        <f t="shared" si="19"/>
        <v>Late Patchy</v>
      </c>
      <c r="H180" s="9" t="str">
        <f t="shared" si="20"/>
        <v>Late Central</v>
      </c>
      <c r="I180" t="s">
        <v>34</v>
      </c>
      <c r="J180" t="s">
        <v>156</v>
      </c>
      <c r="K180" t="s">
        <v>156</v>
      </c>
      <c r="L180" t="s">
        <v>139</v>
      </c>
      <c r="M180" s="21"/>
      <c r="N180" s="29" t="s">
        <v>230</v>
      </c>
      <c r="O180" s="29"/>
      <c r="P180" s="29"/>
      <c r="Q180" s="29"/>
      <c r="R180" s="29" t="s">
        <v>133</v>
      </c>
      <c r="S180" s="29" t="s">
        <v>134</v>
      </c>
      <c r="V180">
        <v>8.3862763200000003</v>
      </c>
      <c r="W180">
        <v>83862.763200000001</v>
      </c>
      <c r="X180">
        <v>13140</v>
      </c>
      <c r="Y180">
        <v>1620</v>
      </c>
      <c r="Z180" s="28">
        <f t="shared" si="21"/>
        <v>6.3822498630136986</v>
      </c>
      <c r="AA180" s="28">
        <f t="shared" si="22"/>
        <v>51.767137777777776</v>
      </c>
      <c r="AB180" s="28">
        <f t="shared" si="23"/>
        <v>4.1185953652237624</v>
      </c>
      <c r="AC180" s="28">
        <f t="shared" si="24"/>
        <v>3.2095150145426308</v>
      </c>
      <c r="AD180" s="28">
        <f t="shared" si="25"/>
        <v>0.80497380267853624</v>
      </c>
      <c r="AE180" s="28">
        <f t="shared" si="26"/>
        <v>1.7140541533596674</v>
      </c>
      <c r="AF180" s="28">
        <f t="shared" si="27"/>
        <v>0.80497380267853624</v>
      </c>
      <c r="AG180" s="43"/>
      <c r="AH180" s="43"/>
    </row>
    <row r="181" spans="1:34" x14ac:dyDescent="0.55000000000000004">
      <c r="A181" t="s">
        <v>74</v>
      </c>
      <c r="C181">
        <v>1</v>
      </c>
      <c r="D181" t="s">
        <v>60</v>
      </c>
      <c r="E181" s="9" t="s">
        <v>72</v>
      </c>
      <c r="F181" t="s">
        <v>73</v>
      </c>
      <c r="G181" s="9" t="str">
        <f t="shared" si="19"/>
        <v>Late Patchy</v>
      </c>
      <c r="H181" s="9" t="str">
        <f t="shared" si="20"/>
        <v>Late Central</v>
      </c>
      <c r="I181" t="s">
        <v>34</v>
      </c>
      <c r="J181" t="s">
        <v>156</v>
      </c>
      <c r="K181" t="s">
        <v>156</v>
      </c>
      <c r="L181" t="s">
        <v>139</v>
      </c>
      <c r="M181" s="21"/>
      <c r="N181" s="29" t="s">
        <v>230</v>
      </c>
      <c r="O181" s="29"/>
      <c r="P181" s="29"/>
      <c r="Q181" s="29"/>
      <c r="R181" s="29" t="s">
        <v>133</v>
      </c>
      <c r="S181" s="29" t="s">
        <v>134</v>
      </c>
      <c r="V181">
        <v>8.5332146400000006</v>
      </c>
      <c r="W181">
        <v>85332.146400000012</v>
      </c>
      <c r="X181">
        <v>14050</v>
      </c>
      <c r="Y181">
        <v>1928</v>
      </c>
      <c r="Z181" s="28">
        <f t="shared" si="21"/>
        <v>6.0734623772242005</v>
      </c>
      <c r="AA181" s="28">
        <f t="shared" si="22"/>
        <v>44.259412033195026</v>
      </c>
      <c r="AB181" s="28">
        <f t="shared" si="23"/>
        <v>4.1476763242410986</v>
      </c>
      <c r="AC181" s="28">
        <f t="shared" si="24"/>
        <v>3.2851070295668121</v>
      </c>
      <c r="AD181" s="28">
        <f t="shared" si="25"/>
        <v>0.78343634554426722</v>
      </c>
      <c r="AE181" s="28">
        <f t="shared" si="26"/>
        <v>1.6460056402185539</v>
      </c>
      <c r="AF181" s="28">
        <f t="shared" si="27"/>
        <v>0.78343634554426722</v>
      </c>
      <c r="AG181" s="43"/>
      <c r="AH181" s="43"/>
    </row>
    <row r="182" spans="1:34" x14ac:dyDescent="0.55000000000000004">
      <c r="A182" t="s">
        <v>74</v>
      </c>
      <c r="C182">
        <v>1</v>
      </c>
      <c r="D182" t="s">
        <v>60</v>
      </c>
      <c r="E182" s="9" t="s">
        <v>72</v>
      </c>
      <c r="F182" t="s">
        <v>73</v>
      </c>
      <c r="G182" s="9" t="str">
        <f t="shared" si="19"/>
        <v>Late Patchy</v>
      </c>
      <c r="H182" s="9" t="str">
        <f t="shared" si="20"/>
        <v>Late Central</v>
      </c>
      <c r="I182" t="s">
        <v>40</v>
      </c>
      <c r="J182" t="s">
        <v>156</v>
      </c>
      <c r="K182" t="s">
        <v>156</v>
      </c>
      <c r="L182" t="s">
        <v>139</v>
      </c>
      <c r="M182" s="21"/>
      <c r="N182" s="29" t="s">
        <v>230</v>
      </c>
      <c r="O182" s="29"/>
      <c r="P182" s="29"/>
      <c r="Q182" s="29"/>
      <c r="R182" s="29" t="s">
        <v>133</v>
      </c>
      <c r="S182" s="29" t="s">
        <v>134</v>
      </c>
      <c r="V182">
        <v>8.3148825600000009</v>
      </c>
      <c r="W182">
        <v>83148.825600000011</v>
      </c>
      <c r="X182" s="2">
        <v>13940</v>
      </c>
      <c r="Y182" s="2">
        <v>956</v>
      </c>
      <c r="Z182" s="28">
        <f t="shared" si="21"/>
        <v>5.964765107604018</v>
      </c>
      <c r="AA182" s="28">
        <f t="shared" si="22"/>
        <v>86.975758995815909</v>
      </c>
      <c r="AB182" s="28">
        <f t="shared" si="23"/>
        <v>4.1442627737619908</v>
      </c>
      <c r="AC182" s="28">
        <f t="shared" si="24"/>
        <v>2.9804578922761</v>
      </c>
      <c r="AD182" s="28">
        <f t="shared" si="25"/>
        <v>0.77559334583033135</v>
      </c>
      <c r="AE182" s="28">
        <f t="shared" si="26"/>
        <v>1.939398227316222</v>
      </c>
      <c r="AF182" s="28">
        <f t="shared" si="27"/>
        <v>0.77559334583033135</v>
      </c>
      <c r="AG182" s="43"/>
      <c r="AH182" s="43"/>
    </row>
    <row r="183" spans="1:34" s="28" customFormat="1" x14ac:dyDescent="0.55000000000000004">
      <c r="A183" s="32" t="s">
        <v>75</v>
      </c>
      <c r="B183" s="28" t="s">
        <v>235</v>
      </c>
      <c r="C183" s="28">
        <v>1</v>
      </c>
      <c r="D183" t="s">
        <v>60</v>
      </c>
      <c r="E183" s="9" t="s">
        <v>72</v>
      </c>
      <c r="F183" s="28" t="s">
        <v>73</v>
      </c>
      <c r="G183" s="9" t="str">
        <f t="shared" si="19"/>
        <v>Late Patchy</v>
      </c>
      <c r="H183" s="9" t="str">
        <f t="shared" si="20"/>
        <v>Late Central</v>
      </c>
      <c r="I183" s="28" t="s">
        <v>40</v>
      </c>
      <c r="J183" t="s">
        <v>156</v>
      </c>
      <c r="K183" t="s">
        <v>156</v>
      </c>
      <c r="L183" t="s">
        <v>139</v>
      </c>
      <c r="M183" s="30"/>
      <c r="N183" s="29" t="s">
        <v>230</v>
      </c>
      <c r="O183" s="29"/>
      <c r="P183" s="29"/>
      <c r="Q183" s="29"/>
      <c r="R183" s="29" t="s">
        <v>133</v>
      </c>
      <c r="S183" s="29" t="s">
        <v>134</v>
      </c>
      <c r="V183" s="12">
        <v>8.2210744800000004</v>
      </c>
      <c r="W183" s="12">
        <v>82210.7448</v>
      </c>
      <c r="X183">
        <v>13610</v>
      </c>
      <c r="Y183">
        <v>1533</v>
      </c>
      <c r="Z183" s="28">
        <f t="shared" si="21"/>
        <v>6.04046618662748</v>
      </c>
      <c r="AA183" s="28">
        <f t="shared" si="22"/>
        <v>53.627361252446185</v>
      </c>
      <c r="AB183" s="28">
        <f t="shared" si="23"/>
        <v>4.1338581252033348</v>
      </c>
      <c r="AC183" s="28">
        <f t="shared" si="24"/>
        <v>3.185542154854375</v>
      </c>
      <c r="AD183" s="28">
        <f t="shared" si="25"/>
        <v>0.78107045757260674</v>
      </c>
      <c r="AE183" s="28">
        <f t="shared" si="26"/>
        <v>1.7293864279215663</v>
      </c>
      <c r="AF183" s="28">
        <f t="shared" si="27"/>
        <v>0.78107045757260674</v>
      </c>
      <c r="AG183" s="43"/>
      <c r="AH183" s="43"/>
    </row>
    <row r="184" spans="1:34" x14ac:dyDescent="0.55000000000000004">
      <c r="A184" t="s">
        <v>75</v>
      </c>
      <c r="C184">
        <v>1</v>
      </c>
      <c r="D184" t="s">
        <v>60</v>
      </c>
      <c r="E184" s="9" t="s">
        <v>72</v>
      </c>
      <c r="F184" t="s">
        <v>73</v>
      </c>
      <c r="G184" s="9" t="str">
        <f t="shared" si="19"/>
        <v>Late Patchy</v>
      </c>
      <c r="H184" s="9" t="str">
        <f t="shared" si="20"/>
        <v>Late Central</v>
      </c>
      <c r="I184" t="s">
        <v>29</v>
      </c>
      <c r="J184" t="s">
        <v>156</v>
      </c>
      <c r="K184" t="s">
        <v>156</v>
      </c>
      <c r="L184" t="s">
        <v>139</v>
      </c>
      <c r="M184" s="21"/>
      <c r="N184" s="29" t="s">
        <v>230</v>
      </c>
      <c r="O184" s="29"/>
      <c r="P184" s="29"/>
      <c r="Q184" s="29"/>
      <c r="R184" s="29" t="s">
        <v>133</v>
      </c>
      <c r="S184" s="29" t="s">
        <v>134</v>
      </c>
      <c r="V184" s="12">
        <v>8.2210744800000004</v>
      </c>
      <c r="W184" s="12">
        <v>82210.7448</v>
      </c>
      <c r="X184">
        <v>19010</v>
      </c>
      <c r="Y184">
        <v>4032</v>
      </c>
      <c r="Z184" s="28">
        <f t="shared" si="21"/>
        <v>4.3246051972645976</v>
      </c>
      <c r="AA184" s="28">
        <f t="shared" si="22"/>
        <v>20.389569642857143</v>
      </c>
      <c r="AB184" s="28">
        <f t="shared" si="23"/>
        <v>4.2789821168654427</v>
      </c>
      <c r="AC184" s="28">
        <f t="shared" si="24"/>
        <v>3.6055205234374688</v>
      </c>
      <c r="AD184" s="28">
        <f t="shared" si="25"/>
        <v>0.6359464659104983</v>
      </c>
      <c r="AE184" s="28">
        <f t="shared" si="26"/>
        <v>1.3094080593384725</v>
      </c>
      <c r="AF184" s="28">
        <f t="shared" si="27"/>
        <v>0.6359464659104983</v>
      </c>
      <c r="AG184" s="43"/>
      <c r="AH184" s="43"/>
    </row>
    <row r="185" spans="1:34" x14ac:dyDescent="0.55000000000000004">
      <c r="A185" t="s">
        <v>75</v>
      </c>
      <c r="C185">
        <v>1</v>
      </c>
      <c r="D185" t="s">
        <v>60</v>
      </c>
      <c r="E185" s="9" t="s">
        <v>72</v>
      </c>
      <c r="F185" t="s">
        <v>73</v>
      </c>
      <c r="G185" s="9" t="str">
        <f t="shared" si="19"/>
        <v>Late Patchy</v>
      </c>
      <c r="H185" s="9" t="str">
        <f t="shared" si="20"/>
        <v>Late Central</v>
      </c>
      <c r="I185" t="s">
        <v>29</v>
      </c>
      <c r="J185" t="s">
        <v>156</v>
      </c>
      <c r="K185" t="s">
        <v>156</v>
      </c>
      <c r="L185" t="s">
        <v>139</v>
      </c>
      <c r="M185" s="21"/>
      <c r="N185" s="29" t="s">
        <v>230</v>
      </c>
      <c r="O185" s="29"/>
      <c r="P185" s="29"/>
      <c r="Q185" s="29"/>
      <c r="R185" s="29" t="s">
        <v>133</v>
      </c>
      <c r="S185" s="29" t="s">
        <v>134</v>
      </c>
      <c r="V185" s="12">
        <v>8.2210744800000004</v>
      </c>
      <c r="W185" s="12">
        <v>82210.7448</v>
      </c>
      <c r="X185">
        <v>19590</v>
      </c>
      <c r="Y185">
        <v>4077</v>
      </c>
      <c r="Z185" s="28">
        <f t="shared" si="21"/>
        <v>4.196566860643185</v>
      </c>
      <c r="AA185" s="28">
        <f t="shared" si="22"/>
        <v>20.164519205298014</v>
      </c>
      <c r="AB185" s="28">
        <f t="shared" si="23"/>
        <v>4.2920344359947364</v>
      </c>
      <c r="AC185" s="28">
        <f t="shared" si="24"/>
        <v>3.6103407114521566</v>
      </c>
      <c r="AD185" s="28">
        <f t="shared" si="25"/>
        <v>0.62289414678120503</v>
      </c>
      <c r="AE185" s="28">
        <f t="shared" si="26"/>
        <v>1.3045878713237846</v>
      </c>
      <c r="AF185" s="28">
        <f t="shared" si="27"/>
        <v>0.62289414678120503</v>
      </c>
      <c r="AG185" s="43"/>
      <c r="AH185" s="43"/>
    </row>
    <row r="186" spans="1:34" x14ac:dyDescent="0.55000000000000004">
      <c r="A186" t="s">
        <v>75</v>
      </c>
      <c r="C186">
        <v>1</v>
      </c>
      <c r="D186" t="s">
        <v>60</v>
      </c>
      <c r="E186" s="9" t="s">
        <v>72</v>
      </c>
      <c r="F186" t="s">
        <v>73</v>
      </c>
      <c r="G186" s="9" t="str">
        <f t="shared" si="19"/>
        <v>Late Patchy</v>
      </c>
      <c r="H186" s="9" t="str">
        <f t="shared" si="20"/>
        <v>Late Central</v>
      </c>
      <c r="I186" t="s">
        <v>29</v>
      </c>
      <c r="J186" t="s">
        <v>156</v>
      </c>
      <c r="K186" t="s">
        <v>156</v>
      </c>
      <c r="L186" t="s">
        <v>139</v>
      </c>
      <c r="M186" s="21"/>
      <c r="N186" s="29" t="s">
        <v>230</v>
      </c>
      <c r="O186" s="29"/>
      <c r="P186" s="29"/>
      <c r="Q186" s="29"/>
      <c r="R186" s="29" t="s">
        <v>133</v>
      </c>
      <c r="S186" s="29" t="s">
        <v>134</v>
      </c>
      <c r="V186" s="12">
        <v>8.2210744800000004</v>
      </c>
      <c r="W186" s="12">
        <v>82210.7448</v>
      </c>
      <c r="X186">
        <v>19640</v>
      </c>
      <c r="Y186">
        <v>4207</v>
      </c>
      <c r="Z186" s="28">
        <f t="shared" si="21"/>
        <v>4.1858831364562121</v>
      </c>
      <c r="AA186" s="28">
        <f t="shared" si="22"/>
        <v>19.541417827430472</v>
      </c>
      <c r="AB186" s="28">
        <f t="shared" si="23"/>
        <v>4.2931414834509312</v>
      </c>
      <c r="AC186" s="28">
        <f t="shared" si="24"/>
        <v>3.6239725120169965</v>
      </c>
      <c r="AD186" s="28">
        <f t="shared" si="25"/>
        <v>0.62178709932501064</v>
      </c>
      <c r="AE186" s="28">
        <f t="shared" si="26"/>
        <v>1.2909560707589451</v>
      </c>
      <c r="AF186" s="28">
        <f t="shared" si="27"/>
        <v>0.62178709932501064</v>
      </c>
      <c r="AG186" s="43"/>
      <c r="AH186" s="43"/>
    </row>
    <row r="187" spans="1:34" x14ac:dyDescent="0.55000000000000004">
      <c r="A187" t="s">
        <v>75</v>
      </c>
      <c r="C187">
        <v>1</v>
      </c>
      <c r="D187" t="s">
        <v>60</v>
      </c>
      <c r="E187" s="9" t="s">
        <v>72</v>
      </c>
      <c r="F187" t="s">
        <v>73</v>
      </c>
      <c r="G187" s="9" t="str">
        <f t="shared" si="19"/>
        <v>Late Patchy</v>
      </c>
      <c r="H187" s="9" t="str">
        <f t="shared" si="20"/>
        <v>Late Central</v>
      </c>
      <c r="I187" t="s">
        <v>29</v>
      </c>
      <c r="J187" t="s">
        <v>156</v>
      </c>
      <c r="K187" t="s">
        <v>156</v>
      </c>
      <c r="L187" t="s">
        <v>139</v>
      </c>
      <c r="M187" s="21"/>
      <c r="N187" s="29" t="s">
        <v>230</v>
      </c>
      <c r="O187" s="29"/>
      <c r="P187" s="29"/>
      <c r="Q187" s="29"/>
      <c r="R187" s="29" t="s">
        <v>133</v>
      </c>
      <c r="S187" s="29" t="s">
        <v>134</v>
      </c>
      <c r="V187" s="12">
        <v>8.2210744800000004</v>
      </c>
      <c r="W187" s="12">
        <v>82210.7448</v>
      </c>
      <c r="X187" s="2">
        <v>19840</v>
      </c>
      <c r="Y187" s="2">
        <v>4187</v>
      </c>
      <c r="Z187" s="28">
        <f t="shared" si="21"/>
        <v>4.1436867338709682</v>
      </c>
      <c r="AA187" s="28">
        <f t="shared" si="22"/>
        <v>19.634761117745402</v>
      </c>
      <c r="AB187" s="28">
        <f t="shared" si="23"/>
        <v>4.2975416678181597</v>
      </c>
      <c r="AC187" s="28">
        <f t="shared" si="24"/>
        <v>3.6219029608912305</v>
      </c>
      <c r="AD187" s="28">
        <f t="shared" si="25"/>
        <v>0.61738691495778164</v>
      </c>
      <c r="AE187" s="28">
        <f t="shared" si="26"/>
        <v>1.2930256218847109</v>
      </c>
      <c r="AF187" s="28">
        <f t="shared" si="27"/>
        <v>0.61738691495778164</v>
      </c>
      <c r="AG187" s="43"/>
      <c r="AH187" s="43"/>
    </row>
    <row r="188" spans="1:34" s="28" customFormat="1" x14ac:dyDescent="0.55000000000000004">
      <c r="A188" s="28" t="s">
        <v>76</v>
      </c>
      <c r="C188" s="28">
        <v>1</v>
      </c>
      <c r="D188" t="s">
        <v>60</v>
      </c>
      <c r="E188" s="9" t="s">
        <v>72</v>
      </c>
      <c r="F188" s="28" t="s">
        <v>73</v>
      </c>
      <c r="G188" s="9" t="str">
        <f t="shared" si="19"/>
        <v>Late Patchy</v>
      </c>
      <c r="H188" s="9" t="str">
        <f t="shared" si="20"/>
        <v>Late Central</v>
      </c>
      <c r="I188" s="28" t="s">
        <v>34</v>
      </c>
      <c r="J188" t="s">
        <v>156</v>
      </c>
      <c r="K188" t="s">
        <v>156</v>
      </c>
      <c r="L188" t="s">
        <v>139</v>
      </c>
      <c r="M188" s="30"/>
      <c r="N188" s="29" t="s">
        <v>230</v>
      </c>
      <c r="O188" s="29"/>
      <c r="P188" s="29"/>
      <c r="Q188" s="29"/>
      <c r="R188" s="29" t="s">
        <v>133</v>
      </c>
      <c r="S188" s="29" t="s">
        <v>134</v>
      </c>
      <c r="V188">
        <v>8.5332146400000006</v>
      </c>
      <c r="W188">
        <v>85332.146400000012</v>
      </c>
      <c r="X188">
        <v>11830</v>
      </c>
      <c r="Y188">
        <v>1464</v>
      </c>
      <c r="Z188" s="28">
        <f t="shared" si="21"/>
        <v>7.2131991885038049</v>
      </c>
      <c r="AA188" s="28">
        <f t="shared" si="22"/>
        <v>58.286985245901647</v>
      </c>
      <c r="AB188" s="28">
        <f t="shared" si="23"/>
        <v>4.0729847446279308</v>
      </c>
      <c r="AC188" s="28">
        <f t="shared" si="24"/>
        <v>3.1655410767223731</v>
      </c>
      <c r="AD188" s="28">
        <f t="shared" si="25"/>
        <v>0.85812792515743552</v>
      </c>
      <c r="AE188" s="28">
        <f t="shared" si="26"/>
        <v>1.7655715930629929</v>
      </c>
      <c r="AF188" s="28">
        <f t="shared" si="27"/>
        <v>0.85812792515743552</v>
      </c>
      <c r="AG188" s="43"/>
      <c r="AH188" s="43"/>
    </row>
    <row r="189" spans="1:34" x14ac:dyDescent="0.55000000000000004">
      <c r="A189" t="s">
        <v>76</v>
      </c>
      <c r="C189">
        <v>1</v>
      </c>
      <c r="D189" t="s">
        <v>60</v>
      </c>
      <c r="E189" s="9" t="s">
        <v>72</v>
      </c>
      <c r="F189" t="s">
        <v>73</v>
      </c>
      <c r="G189" s="9" t="str">
        <f t="shared" si="19"/>
        <v>Late Patchy</v>
      </c>
      <c r="H189" s="9" t="str">
        <f t="shared" si="20"/>
        <v>Late Central</v>
      </c>
      <c r="I189" t="s">
        <v>33</v>
      </c>
      <c r="J189" t="s">
        <v>128</v>
      </c>
      <c r="K189" t="s">
        <v>378</v>
      </c>
      <c r="L189" t="s">
        <v>139</v>
      </c>
      <c r="M189" s="21"/>
      <c r="N189" s="29" t="s">
        <v>230</v>
      </c>
      <c r="O189" s="29"/>
      <c r="P189" s="29"/>
      <c r="Q189" s="29"/>
      <c r="R189" s="29" t="s">
        <v>133</v>
      </c>
      <c r="S189" s="29" t="s">
        <v>134</v>
      </c>
      <c r="V189">
        <v>8.5332146400000006</v>
      </c>
      <c r="W189">
        <v>85332.146400000012</v>
      </c>
      <c r="X189">
        <v>11160</v>
      </c>
      <c r="Y189">
        <v>1321</v>
      </c>
      <c r="Z189" s="28">
        <f t="shared" si="21"/>
        <v>7.6462496774193562</v>
      </c>
      <c r="AA189" s="28">
        <f t="shared" si="22"/>
        <v>64.596628614685855</v>
      </c>
      <c r="AB189" s="28">
        <f t="shared" si="23"/>
        <v>4.0476641946015599</v>
      </c>
      <c r="AC189" s="28">
        <f t="shared" si="24"/>
        <v>3.1209028176145273</v>
      </c>
      <c r="AD189" s="28">
        <f t="shared" si="25"/>
        <v>0.88344847518380598</v>
      </c>
      <c r="AE189" s="28">
        <f t="shared" si="26"/>
        <v>1.8102098521708387</v>
      </c>
      <c r="AF189" s="28">
        <f t="shared" si="27"/>
        <v>0.88344847518380598</v>
      </c>
      <c r="AG189" s="43"/>
      <c r="AH189" s="43"/>
    </row>
    <row r="190" spans="1:34" x14ac:dyDescent="0.55000000000000004">
      <c r="A190" t="s">
        <v>76</v>
      </c>
      <c r="C190">
        <v>1</v>
      </c>
      <c r="D190" t="s">
        <v>60</v>
      </c>
      <c r="E190" s="9" t="s">
        <v>72</v>
      </c>
      <c r="F190" t="s">
        <v>73</v>
      </c>
      <c r="G190" s="9" t="str">
        <f t="shared" si="19"/>
        <v>Late Patchy</v>
      </c>
      <c r="H190" s="9" t="str">
        <f t="shared" si="20"/>
        <v>Late Central</v>
      </c>
      <c r="I190" t="s">
        <v>33</v>
      </c>
      <c r="J190" t="s">
        <v>128</v>
      </c>
      <c r="K190" t="s">
        <v>378</v>
      </c>
      <c r="L190" t="s">
        <v>139</v>
      </c>
      <c r="M190" s="21"/>
      <c r="N190" s="29" t="s">
        <v>230</v>
      </c>
      <c r="O190" s="29"/>
      <c r="P190" s="29"/>
      <c r="Q190" s="29"/>
      <c r="R190" s="29" t="s">
        <v>133</v>
      </c>
      <c r="S190" s="29" t="s">
        <v>134</v>
      </c>
      <c r="V190">
        <v>8.5332146400000006</v>
      </c>
      <c r="W190">
        <v>85332.146400000012</v>
      </c>
      <c r="X190">
        <v>11090</v>
      </c>
      <c r="Y190">
        <v>1225</v>
      </c>
      <c r="Z190" s="28">
        <f t="shared" si="21"/>
        <v>7.6945127502254298</v>
      </c>
      <c r="AA190" s="28">
        <f t="shared" si="22"/>
        <v>69.658895020408167</v>
      </c>
      <c r="AB190" s="28">
        <f t="shared" si="23"/>
        <v>4.0449315461491597</v>
      </c>
      <c r="AC190" s="28">
        <f t="shared" si="24"/>
        <v>3.0881360887005513</v>
      </c>
      <c r="AD190" s="28">
        <f t="shared" si="25"/>
        <v>0.88618112363620594</v>
      </c>
      <c r="AE190" s="28">
        <f t="shared" si="26"/>
        <v>1.8429765810848147</v>
      </c>
      <c r="AF190" s="28">
        <f t="shared" si="27"/>
        <v>0.88618112363620594</v>
      </c>
      <c r="AG190" s="43"/>
      <c r="AH190" s="43"/>
    </row>
    <row r="191" spans="1:34" x14ac:dyDescent="0.55000000000000004">
      <c r="A191" t="s">
        <v>76</v>
      </c>
      <c r="C191">
        <v>1</v>
      </c>
      <c r="D191" t="s">
        <v>60</v>
      </c>
      <c r="E191" s="9" t="s">
        <v>72</v>
      </c>
      <c r="F191" t="s">
        <v>73</v>
      </c>
      <c r="G191" s="9" t="str">
        <f t="shared" si="19"/>
        <v>Late Patchy</v>
      </c>
      <c r="H191" s="9" t="str">
        <f t="shared" si="20"/>
        <v>Late Central</v>
      </c>
      <c r="I191" t="s">
        <v>40</v>
      </c>
      <c r="J191" t="s">
        <v>128</v>
      </c>
      <c r="K191" t="s">
        <v>378</v>
      </c>
      <c r="L191" t="s">
        <v>139</v>
      </c>
      <c r="M191" s="21"/>
      <c r="N191" s="29" t="s">
        <v>230</v>
      </c>
      <c r="O191" s="29"/>
      <c r="P191" s="29"/>
      <c r="Q191" s="29"/>
      <c r="R191" s="29" t="s">
        <v>133</v>
      </c>
      <c r="S191" s="29" t="s">
        <v>134</v>
      </c>
      <c r="V191">
        <v>8.5332146400000006</v>
      </c>
      <c r="W191">
        <v>85332.146400000012</v>
      </c>
      <c r="X191">
        <v>10860</v>
      </c>
      <c r="Y191">
        <v>1091</v>
      </c>
      <c r="Z191" s="28">
        <f t="shared" si="21"/>
        <v>7.8574720441988966</v>
      </c>
      <c r="AA191" s="28">
        <f t="shared" si="22"/>
        <v>78.214616315307069</v>
      </c>
      <c r="AB191" s="28">
        <f t="shared" si="23"/>
        <v>4.0358298252528284</v>
      </c>
      <c r="AC191" s="28">
        <f t="shared" si="24"/>
        <v>3.0378247505883418</v>
      </c>
      <c r="AD191" s="28">
        <f t="shared" si="25"/>
        <v>0.89528284453253781</v>
      </c>
      <c r="AE191" s="28">
        <f t="shared" si="26"/>
        <v>1.893287919197024</v>
      </c>
      <c r="AF191" s="28">
        <f t="shared" si="27"/>
        <v>0.89528284453253781</v>
      </c>
      <c r="AG191" s="43"/>
      <c r="AH191" s="43"/>
    </row>
    <row r="192" spans="1:34" x14ac:dyDescent="0.55000000000000004">
      <c r="A192" t="s">
        <v>76</v>
      </c>
      <c r="C192">
        <v>1</v>
      </c>
      <c r="D192" t="s">
        <v>60</v>
      </c>
      <c r="E192" s="9" t="s">
        <v>72</v>
      </c>
      <c r="F192" t="s">
        <v>73</v>
      </c>
      <c r="G192" s="9" t="str">
        <f t="shared" si="19"/>
        <v>Late Patchy</v>
      </c>
      <c r="H192" s="9" t="str">
        <f t="shared" si="20"/>
        <v>Late Central</v>
      </c>
      <c r="I192" t="s">
        <v>40</v>
      </c>
      <c r="J192" t="s">
        <v>128</v>
      </c>
      <c r="K192" t="s">
        <v>378</v>
      </c>
      <c r="L192" t="s">
        <v>139</v>
      </c>
      <c r="M192" s="21"/>
      <c r="N192" s="29" t="s">
        <v>230</v>
      </c>
      <c r="O192" s="29"/>
      <c r="P192" s="29"/>
      <c r="Q192" s="29"/>
      <c r="R192" s="29" t="s">
        <v>133</v>
      </c>
      <c r="S192" s="29" t="s">
        <v>134</v>
      </c>
      <c r="V192">
        <v>8.5332146400000006</v>
      </c>
      <c r="W192">
        <v>85332.146400000012</v>
      </c>
      <c r="X192" s="2">
        <v>10590</v>
      </c>
      <c r="Y192" s="2">
        <v>1042</v>
      </c>
      <c r="Z192" s="28">
        <f t="shared" si="21"/>
        <v>8.0578041926345616</v>
      </c>
      <c r="AA192" s="28">
        <f t="shared" si="22"/>
        <v>81.89265489443379</v>
      </c>
      <c r="AB192" s="28">
        <f t="shared" si="23"/>
        <v>4.024895960107485</v>
      </c>
      <c r="AC192" s="28">
        <f t="shared" si="24"/>
        <v>3.0178677189635055</v>
      </c>
      <c r="AD192" s="28">
        <f t="shared" si="25"/>
        <v>0.90621670967788093</v>
      </c>
      <c r="AE192" s="28">
        <f t="shared" si="26"/>
        <v>1.9132449508218603</v>
      </c>
      <c r="AF192" s="28">
        <f t="shared" si="27"/>
        <v>0.90621670967788093</v>
      </c>
      <c r="AG192" s="43"/>
      <c r="AH192" s="43"/>
    </row>
    <row r="193" spans="1:34" s="28" customFormat="1" x14ac:dyDescent="0.55000000000000004">
      <c r="A193" s="28" t="s">
        <v>77</v>
      </c>
      <c r="B193" s="28" t="s">
        <v>236</v>
      </c>
      <c r="C193" s="28">
        <v>1</v>
      </c>
      <c r="D193" t="s">
        <v>60</v>
      </c>
      <c r="E193" s="9" t="s">
        <v>72</v>
      </c>
      <c r="F193" s="28" t="s">
        <v>28</v>
      </c>
      <c r="G193" s="9" t="str">
        <f t="shared" si="19"/>
        <v>Late Poor</v>
      </c>
      <c r="H193" s="9" t="str">
        <f t="shared" si="20"/>
        <v>Late Central</v>
      </c>
      <c r="I193" t="s">
        <v>29</v>
      </c>
      <c r="J193" t="s">
        <v>128</v>
      </c>
      <c r="K193" t="s">
        <v>378</v>
      </c>
      <c r="L193" t="s">
        <v>139</v>
      </c>
      <c r="M193" s="30"/>
      <c r="N193" s="29" t="s">
        <v>140</v>
      </c>
      <c r="O193" s="29" t="s">
        <v>141</v>
      </c>
      <c r="P193" s="29" t="s">
        <v>132</v>
      </c>
      <c r="Q193" s="29" t="s">
        <v>163</v>
      </c>
      <c r="R193" s="29" t="s">
        <v>133</v>
      </c>
      <c r="S193" s="29" t="s">
        <v>134</v>
      </c>
      <c r="V193" s="12">
        <v>8.8669389599999988</v>
      </c>
      <c r="W193" s="12">
        <v>88669.389599999995</v>
      </c>
      <c r="X193">
        <v>11370</v>
      </c>
      <c r="Y193">
        <v>497</v>
      </c>
      <c r="Z193" s="28">
        <f t="shared" si="21"/>
        <v>7.7985391029023745</v>
      </c>
      <c r="AA193" s="28">
        <f t="shared" si="22"/>
        <v>178.40923460764586</v>
      </c>
      <c r="AB193" s="28">
        <f t="shared" si="23"/>
        <v>4.0557604646877348</v>
      </c>
      <c r="AC193" s="28">
        <f t="shared" si="24"/>
        <v>2.6963563887333319</v>
      </c>
      <c r="AD193" s="28">
        <f t="shared" si="25"/>
        <v>0.89201325410446264</v>
      </c>
      <c r="AE193" s="28">
        <f t="shared" si="26"/>
        <v>2.2514173300588651</v>
      </c>
      <c r="AF193" s="28">
        <f t="shared" si="27"/>
        <v>0.89201325410446264</v>
      </c>
      <c r="AG193" s="43"/>
      <c r="AH193" s="43"/>
    </row>
    <row r="194" spans="1:34" x14ac:dyDescent="0.55000000000000004">
      <c r="A194" t="s">
        <v>77</v>
      </c>
      <c r="C194">
        <v>1</v>
      </c>
      <c r="D194" t="s">
        <v>60</v>
      </c>
      <c r="E194" s="9" t="s">
        <v>72</v>
      </c>
      <c r="F194" t="s">
        <v>28</v>
      </c>
      <c r="G194" s="9" t="str">
        <f t="shared" ref="G194:G257" si="28">CONCATENATE(D194," ",F194)</f>
        <v>Late Poor</v>
      </c>
      <c r="H194" s="9" t="str">
        <f t="shared" ref="H194:H257" si="29">CONCATENATE(D194, " ", E194)</f>
        <v>Late Central</v>
      </c>
      <c r="I194" t="s">
        <v>29</v>
      </c>
      <c r="J194" t="s">
        <v>128</v>
      </c>
      <c r="K194" t="s">
        <v>378</v>
      </c>
      <c r="L194" t="s">
        <v>139</v>
      </c>
      <c r="M194" s="21"/>
      <c r="N194" s="29" t="s">
        <v>140</v>
      </c>
      <c r="O194" s="29" t="s">
        <v>141</v>
      </c>
      <c r="P194" s="29" t="s">
        <v>132</v>
      </c>
      <c r="Q194" s="29" t="s">
        <v>163</v>
      </c>
      <c r="R194" s="29" t="s">
        <v>133</v>
      </c>
      <c r="S194" s="29" t="s">
        <v>134</v>
      </c>
      <c r="V194" s="12">
        <v>8.8669389599999988</v>
      </c>
      <c r="W194" s="12">
        <v>88669.389599999995</v>
      </c>
      <c r="X194">
        <v>10500</v>
      </c>
      <c r="Y194">
        <v>436.6</v>
      </c>
      <c r="Z194" s="28">
        <f t="shared" ref="Z194:Z257" si="30">W194/X194</f>
        <v>8.4447037714285713</v>
      </c>
      <c r="AA194" s="28">
        <f t="shared" ref="AA194:AA257" si="31">W194/Y194</f>
        <v>203.09067704993126</v>
      </c>
      <c r="AB194" s="28">
        <f t="shared" si="23"/>
        <v>4.0211892990699383</v>
      </c>
      <c r="AC194" s="28">
        <f t="shared" si="24"/>
        <v>2.6400837313731205</v>
      </c>
      <c r="AD194" s="28">
        <f t="shared" si="25"/>
        <v>0.92658441972225936</v>
      </c>
      <c r="AE194" s="28">
        <f t="shared" si="26"/>
        <v>2.307689987419077</v>
      </c>
      <c r="AF194" s="28">
        <f t="shared" si="27"/>
        <v>0.92658441972225936</v>
      </c>
      <c r="AG194" s="43"/>
      <c r="AH194" s="43"/>
    </row>
    <row r="195" spans="1:34" x14ac:dyDescent="0.55000000000000004">
      <c r="A195" t="s">
        <v>77</v>
      </c>
      <c r="B195" t="s">
        <v>237</v>
      </c>
      <c r="C195">
        <v>1</v>
      </c>
      <c r="D195" t="s">
        <v>60</v>
      </c>
      <c r="E195" s="9" t="s">
        <v>72</v>
      </c>
      <c r="F195" t="s">
        <v>28</v>
      </c>
      <c r="G195" s="9" t="str">
        <f t="shared" si="28"/>
        <v>Late Poor</v>
      </c>
      <c r="H195" s="9" t="str">
        <f t="shared" si="29"/>
        <v>Late Central</v>
      </c>
      <c r="I195" t="s">
        <v>29</v>
      </c>
      <c r="J195" t="s">
        <v>128</v>
      </c>
      <c r="K195" t="s">
        <v>378</v>
      </c>
      <c r="L195" t="s">
        <v>139</v>
      </c>
      <c r="M195" s="21"/>
      <c r="N195" s="29" t="s">
        <v>140</v>
      </c>
      <c r="O195" s="29" t="s">
        <v>141</v>
      </c>
      <c r="P195" s="29" t="s">
        <v>132</v>
      </c>
      <c r="Q195" s="29" t="s">
        <v>163</v>
      </c>
      <c r="R195" s="29" t="s">
        <v>133</v>
      </c>
      <c r="S195" s="29" t="s">
        <v>134</v>
      </c>
      <c r="V195">
        <v>8.7996959999999991</v>
      </c>
      <c r="W195">
        <v>87996.959999999992</v>
      </c>
      <c r="X195">
        <v>10760</v>
      </c>
      <c r="Y195">
        <v>464</v>
      </c>
      <c r="Z195" s="28">
        <f t="shared" si="30"/>
        <v>8.1781561338289954</v>
      </c>
      <c r="AA195" s="28">
        <f t="shared" si="31"/>
        <v>189.64862068965516</v>
      </c>
      <c r="AB195" s="28">
        <f t="shared" ref="AB195:AB258" si="32">LOG10(X195)</f>
        <v>4.0318122713303701</v>
      </c>
      <c r="AC195" s="28">
        <f t="shared" ref="AC195:AC258" si="33">LOG10(Y195)</f>
        <v>2.6665179805548807</v>
      </c>
      <c r="AD195" s="28">
        <f t="shared" ref="AD195:AD258" si="34">LOG10(Z195)</f>
        <v>0.9126553976603673</v>
      </c>
      <c r="AE195" s="28">
        <f t="shared" ref="AE195:AE258" si="35">LOG10(AA195)</f>
        <v>2.2779496884358568</v>
      </c>
      <c r="AF195" s="28">
        <f t="shared" ref="AF195:AF258" si="36">AD195</f>
        <v>0.9126553976603673</v>
      </c>
      <c r="AG195" s="43"/>
      <c r="AH195" s="43"/>
    </row>
    <row r="196" spans="1:34" x14ac:dyDescent="0.55000000000000004">
      <c r="A196" t="s">
        <v>77</v>
      </c>
      <c r="C196">
        <v>1</v>
      </c>
      <c r="D196" t="s">
        <v>60</v>
      </c>
      <c r="E196" s="9" t="s">
        <v>72</v>
      </c>
      <c r="F196" t="s">
        <v>28</v>
      </c>
      <c r="G196" s="9" t="str">
        <f t="shared" si="28"/>
        <v>Late Poor</v>
      </c>
      <c r="H196" s="9" t="str">
        <f t="shared" si="29"/>
        <v>Late Central</v>
      </c>
      <c r="I196" t="s">
        <v>29</v>
      </c>
      <c r="J196" t="s">
        <v>128</v>
      </c>
      <c r="K196" t="s">
        <v>378</v>
      </c>
      <c r="L196" t="s">
        <v>139</v>
      </c>
      <c r="M196" s="21"/>
      <c r="N196" s="29" t="s">
        <v>140</v>
      </c>
      <c r="O196" s="29" t="s">
        <v>141</v>
      </c>
      <c r="P196" s="29" t="s">
        <v>132</v>
      </c>
      <c r="Q196" s="29" t="s">
        <v>163</v>
      </c>
      <c r="R196" s="29" t="s">
        <v>133</v>
      </c>
      <c r="S196" s="29" t="s">
        <v>134</v>
      </c>
      <c r="V196">
        <v>8.7996959999999991</v>
      </c>
      <c r="W196">
        <v>87996.959999999992</v>
      </c>
      <c r="X196">
        <v>10850</v>
      </c>
      <c r="Y196">
        <v>554</v>
      </c>
      <c r="Z196" s="28">
        <f t="shared" si="30"/>
        <v>8.1103188940092164</v>
      </c>
      <c r="AA196" s="28">
        <f t="shared" si="31"/>
        <v>158.83927797833934</v>
      </c>
      <c r="AB196" s="28">
        <f t="shared" si="32"/>
        <v>4.0354297381845488</v>
      </c>
      <c r="AC196" s="28">
        <f t="shared" si="33"/>
        <v>2.7435097647284299</v>
      </c>
      <c r="AD196" s="28">
        <f t="shared" si="34"/>
        <v>0.90903793080618944</v>
      </c>
      <c r="AE196" s="28">
        <f t="shared" si="35"/>
        <v>2.200957904262308</v>
      </c>
      <c r="AF196" s="28">
        <f t="shared" si="36"/>
        <v>0.90903793080618944</v>
      </c>
      <c r="AG196" s="43"/>
      <c r="AH196" s="43"/>
    </row>
    <row r="197" spans="1:34" x14ac:dyDescent="0.55000000000000004">
      <c r="A197" t="s">
        <v>77</v>
      </c>
      <c r="B197" t="s">
        <v>238</v>
      </c>
      <c r="C197">
        <v>1</v>
      </c>
      <c r="D197" t="s">
        <v>60</v>
      </c>
      <c r="E197" s="9" t="s">
        <v>72</v>
      </c>
      <c r="F197" t="s">
        <v>28</v>
      </c>
      <c r="G197" s="9" t="str">
        <f t="shared" si="28"/>
        <v>Late Poor</v>
      </c>
      <c r="H197" s="9" t="str">
        <f t="shared" si="29"/>
        <v>Late Central</v>
      </c>
      <c r="I197" t="s">
        <v>29</v>
      </c>
      <c r="J197" t="s">
        <v>128</v>
      </c>
      <c r="K197" t="s">
        <v>378</v>
      </c>
      <c r="L197" t="s">
        <v>139</v>
      </c>
      <c r="M197" s="21"/>
      <c r="N197" s="29" t="s">
        <v>140</v>
      </c>
      <c r="O197" s="29" t="s">
        <v>141</v>
      </c>
      <c r="P197" s="29" t="s">
        <v>132</v>
      </c>
      <c r="Q197" s="29" t="s">
        <v>163</v>
      </c>
      <c r="R197" s="29" t="s">
        <v>133</v>
      </c>
      <c r="S197" s="29" t="s">
        <v>134</v>
      </c>
      <c r="V197">
        <v>8.7158498400000006</v>
      </c>
      <c r="W197">
        <v>87158.498400000011</v>
      </c>
      <c r="X197" s="2">
        <v>10820</v>
      </c>
      <c r="Y197" s="2">
        <v>494.3</v>
      </c>
      <c r="Z197" s="28">
        <f t="shared" si="30"/>
        <v>8.0553140850277281</v>
      </c>
      <c r="AA197" s="28">
        <f t="shared" si="31"/>
        <v>176.32712603681978</v>
      </c>
      <c r="AB197" s="28">
        <f t="shared" si="32"/>
        <v>4.0342272607705505</v>
      </c>
      <c r="AC197" s="28">
        <f t="shared" si="33"/>
        <v>2.6939906104607769</v>
      </c>
      <c r="AD197" s="28">
        <f t="shared" si="34"/>
        <v>0.90608247867641156</v>
      </c>
      <c r="AE197" s="28">
        <f t="shared" si="35"/>
        <v>2.2463191289861855</v>
      </c>
      <c r="AF197" s="28">
        <f t="shared" si="36"/>
        <v>0.90608247867641156</v>
      </c>
      <c r="AG197" s="43"/>
      <c r="AH197" s="43"/>
    </row>
    <row r="198" spans="1:34" s="28" customFormat="1" x14ac:dyDescent="0.55000000000000004">
      <c r="A198" s="28" t="s">
        <v>78</v>
      </c>
      <c r="B198" s="28" t="s">
        <v>239</v>
      </c>
      <c r="C198" s="28">
        <v>1</v>
      </c>
      <c r="D198" t="s">
        <v>60</v>
      </c>
      <c r="E198" s="9" t="s">
        <v>72</v>
      </c>
      <c r="F198" t="s">
        <v>28</v>
      </c>
      <c r="G198" s="9" t="str">
        <f t="shared" si="28"/>
        <v>Late Poor</v>
      </c>
      <c r="H198" s="9" t="str">
        <f t="shared" si="29"/>
        <v>Late Central</v>
      </c>
      <c r="I198" t="s">
        <v>29</v>
      </c>
      <c r="J198" t="s">
        <v>128</v>
      </c>
      <c r="K198" t="s">
        <v>378</v>
      </c>
      <c r="L198" t="s">
        <v>139</v>
      </c>
      <c r="M198" s="30"/>
      <c r="N198" s="29" t="s">
        <v>140</v>
      </c>
      <c r="O198" s="29" t="s">
        <v>141</v>
      </c>
      <c r="P198" s="29" t="s">
        <v>132</v>
      </c>
      <c r="Q198" s="29" t="s">
        <v>163</v>
      </c>
      <c r="R198" s="29" t="s">
        <v>133</v>
      </c>
      <c r="S198" s="29" t="s">
        <v>134</v>
      </c>
      <c r="V198" s="12">
        <v>8.71003872</v>
      </c>
      <c r="W198" s="12">
        <v>87100.387199999997</v>
      </c>
      <c r="X198">
        <v>11020</v>
      </c>
      <c r="Y198">
        <v>546</v>
      </c>
      <c r="Z198" s="28">
        <f t="shared" si="30"/>
        <v>7.9038463883847552</v>
      </c>
      <c r="AA198" s="28">
        <f t="shared" si="31"/>
        <v>159.52451868131868</v>
      </c>
      <c r="AB198" s="28">
        <f t="shared" si="32"/>
        <v>4.0421815945157666</v>
      </c>
      <c r="AC198" s="28">
        <f t="shared" si="33"/>
        <v>2.7371926427047373</v>
      </c>
      <c r="AD198" s="28">
        <f t="shared" si="34"/>
        <v>0.89783849112851721</v>
      </c>
      <c r="AE198" s="28">
        <f t="shared" si="35"/>
        <v>2.202827442939546</v>
      </c>
      <c r="AF198" s="28">
        <f t="shared" si="36"/>
        <v>0.89783849112851721</v>
      </c>
      <c r="AG198" s="43"/>
      <c r="AH198" s="43"/>
    </row>
    <row r="199" spans="1:34" x14ac:dyDescent="0.55000000000000004">
      <c r="A199" t="s">
        <v>78</v>
      </c>
      <c r="C199">
        <v>1</v>
      </c>
      <c r="D199" t="s">
        <v>60</v>
      </c>
      <c r="E199" s="9" t="s">
        <v>72</v>
      </c>
      <c r="F199" t="s">
        <v>28</v>
      </c>
      <c r="G199" s="9" t="str">
        <f t="shared" si="28"/>
        <v>Late Poor</v>
      </c>
      <c r="H199" s="9" t="str">
        <f t="shared" si="29"/>
        <v>Late Central</v>
      </c>
      <c r="I199" t="s">
        <v>29</v>
      </c>
      <c r="J199" t="s">
        <v>128</v>
      </c>
      <c r="K199" t="s">
        <v>378</v>
      </c>
      <c r="L199" t="s">
        <v>139</v>
      </c>
      <c r="M199" s="21"/>
      <c r="N199" s="29" t="s">
        <v>140</v>
      </c>
      <c r="O199" s="29" t="s">
        <v>141</v>
      </c>
      <c r="P199" s="29" t="s">
        <v>132</v>
      </c>
      <c r="Q199" s="29" t="s">
        <v>163</v>
      </c>
      <c r="R199" s="29" t="s">
        <v>133</v>
      </c>
      <c r="S199" s="29" t="s">
        <v>134</v>
      </c>
      <c r="V199" s="12">
        <v>8.71003872</v>
      </c>
      <c r="W199" s="12">
        <v>87100.387199999997</v>
      </c>
      <c r="X199">
        <v>10620</v>
      </c>
      <c r="Y199">
        <v>485</v>
      </c>
      <c r="Z199" s="28">
        <f t="shared" si="30"/>
        <v>8.2015430508474569</v>
      </c>
      <c r="AA199" s="28">
        <f t="shared" si="31"/>
        <v>179.58842721649484</v>
      </c>
      <c r="AB199" s="28">
        <f t="shared" si="32"/>
        <v>4.0261245167454502</v>
      </c>
      <c r="AC199" s="28">
        <f t="shared" si="33"/>
        <v>2.6857417386022635</v>
      </c>
      <c r="AD199" s="28">
        <f t="shared" si="34"/>
        <v>0.91389556889883317</v>
      </c>
      <c r="AE199" s="28">
        <f t="shared" si="35"/>
        <v>2.2542783470420198</v>
      </c>
      <c r="AF199" s="28">
        <f t="shared" si="36"/>
        <v>0.91389556889883317</v>
      </c>
      <c r="AG199" s="43"/>
      <c r="AH199" s="43"/>
    </row>
    <row r="200" spans="1:34" x14ac:dyDescent="0.55000000000000004">
      <c r="A200" t="s">
        <v>78</v>
      </c>
      <c r="B200" t="s">
        <v>240</v>
      </c>
      <c r="C200">
        <v>1</v>
      </c>
      <c r="D200" t="s">
        <v>60</v>
      </c>
      <c r="E200" s="9" t="s">
        <v>72</v>
      </c>
      <c r="F200" t="s">
        <v>28</v>
      </c>
      <c r="G200" s="9" t="str">
        <f t="shared" si="28"/>
        <v>Late Poor</v>
      </c>
      <c r="H200" s="9" t="str">
        <f t="shared" si="29"/>
        <v>Late Central</v>
      </c>
      <c r="I200" t="s">
        <v>29</v>
      </c>
      <c r="J200" t="s">
        <v>128</v>
      </c>
      <c r="K200" t="s">
        <v>378</v>
      </c>
      <c r="L200" t="s">
        <v>139</v>
      </c>
      <c r="M200" s="21"/>
      <c r="N200" s="29" t="s">
        <v>140</v>
      </c>
      <c r="O200" s="29" t="s">
        <v>141</v>
      </c>
      <c r="P200" s="29" t="s">
        <v>132</v>
      </c>
      <c r="Q200" s="29" t="s">
        <v>163</v>
      </c>
      <c r="R200" s="29" t="s">
        <v>133</v>
      </c>
      <c r="S200" s="29" t="s">
        <v>134</v>
      </c>
      <c r="V200">
        <v>8.7648292800000007</v>
      </c>
      <c r="W200">
        <v>87648.29280000001</v>
      </c>
      <c r="X200">
        <v>9910</v>
      </c>
      <c r="Y200">
        <v>488</v>
      </c>
      <c r="Z200" s="28">
        <f t="shared" si="30"/>
        <v>8.844429142280525</v>
      </c>
      <c r="AA200" s="28">
        <f t="shared" si="31"/>
        <v>179.60715737704919</v>
      </c>
      <c r="AB200" s="28">
        <f t="shared" si="32"/>
        <v>3.9960736544852753</v>
      </c>
      <c r="AC200" s="28">
        <f t="shared" si="33"/>
        <v>2.6884198220027105</v>
      </c>
      <c r="AD200" s="28">
        <f t="shared" si="34"/>
        <v>0.94666980690563185</v>
      </c>
      <c r="AE200" s="28">
        <f t="shared" si="35"/>
        <v>2.2543236393881965</v>
      </c>
      <c r="AF200" s="28">
        <f t="shared" si="36"/>
        <v>0.94666980690563185</v>
      </c>
      <c r="AG200" s="43"/>
      <c r="AH200" s="43"/>
    </row>
    <row r="201" spans="1:34" x14ac:dyDescent="0.55000000000000004">
      <c r="A201" t="s">
        <v>78</v>
      </c>
      <c r="C201">
        <v>1</v>
      </c>
      <c r="D201" t="s">
        <v>60</v>
      </c>
      <c r="E201" s="9" t="s">
        <v>72</v>
      </c>
      <c r="F201" t="s">
        <v>28</v>
      </c>
      <c r="G201" s="9" t="str">
        <f t="shared" si="28"/>
        <v>Late Poor</v>
      </c>
      <c r="H201" s="9" t="str">
        <f t="shared" si="29"/>
        <v>Late Central</v>
      </c>
      <c r="I201" t="s">
        <v>29</v>
      </c>
      <c r="J201" t="s">
        <v>128</v>
      </c>
      <c r="K201" t="s">
        <v>378</v>
      </c>
      <c r="L201" t="s">
        <v>139</v>
      </c>
      <c r="M201" s="21"/>
      <c r="N201" s="29" t="s">
        <v>140</v>
      </c>
      <c r="O201" s="29" t="s">
        <v>141</v>
      </c>
      <c r="P201" s="29" t="s">
        <v>132</v>
      </c>
      <c r="Q201" s="29" t="s">
        <v>163</v>
      </c>
      <c r="R201" s="29" t="s">
        <v>133</v>
      </c>
      <c r="S201" s="29" t="s">
        <v>134</v>
      </c>
      <c r="V201">
        <v>8.7648292800000007</v>
      </c>
      <c r="W201">
        <v>87648.29280000001</v>
      </c>
      <c r="X201">
        <v>9910</v>
      </c>
      <c r="Y201">
        <v>441.5</v>
      </c>
      <c r="Z201" s="28">
        <f t="shared" si="30"/>
        <v>8.844429142280525</v>
      </c>
      <c r="AA201" s="28">
        <f t="shared" si="31"/>
        <v>198.52387950169879</v>
      </c>
      <c r="AB201" s="28">
        <f t="shared" si="32"/>
        <v>3.9960736544852753</v>
      </c>
      <c r="AC201" s="28">
        <f t="shared" si="33"/>
        <v>2.6449307079135873</v>
      </c>
      <c r="AD201" s="28">
        <f t="shared" si="34"/>
        <v>0.94666980690563185</v>
      </c>
      <c r="AE201" s="28">
        <f t="shared" si="35"/>
        <v>2.2978127534773196</v>
      </c>
      <c r="AF201" s="28">
        <f t="shared" si="36"/>
        <v>0.94666980690563185</v>
      </c>
      <c r="AG201" s="43"/>
      <c r="AH201" s="43"/>
    </row>
    <row r="202" spans="1:34" x14ac:dyDescent="0.55000000000000004">
      <c r="A202" t="s">
        <v>78</v>
      </c>
      <c r="B202" t="s">
        <v>241</v>
      </c>
      <c r="C202">
        <v>1</v>
      </c>
      <c r="D202" t="s">
        <v>60</v>
      </c>
      <c r="E202" s="9" t="s">
        <v>72</v>
      </c>
      <c r="F202" t="s">
        <v>28</v>
      </c>
      <c r="G202" s="9" t="str">
        <f t="shared" si="28"/>
        <v>Late Poor</v>
      </c>
      <c r="H202" s="9" t="str">
        <f t="shared" si="29"/>
        <v>Late Central</v>
      </c>
      <c r="I202" t="s">
        <v>29</v>
      </c>
      <c r="J202" t="s">
        <v>128</v>
      </c>
      <c r="K202" t="s">
        <v>378</v>
      </c>
      <c r="L202" t="s">
        <v>139</v>
      </c>
      <c r="M202" s="21"/>
      <c r="N202" s="29" t="s">
        <v>140</v>
      </c>
      <c r="O202" s="29" t="s">
        <v>141</v>
      </c>
      <c r="P202" s="29" t="s">
        <v>132</v>
      </c>
      <c r="Q202" s="29" t="s">
        <v>163</v>
      </c>
      <c r="R202" s="29" t="s">
        <v>133</v>
      </c>
      <c r="S202" s="29" t="s">
        <v>134</v>
      </c>
      <c r="V202">
        <v>8.7042275999999994</v>
      </c>
      <c r="W202">
        <v>87042.275999999998</v>
      </c>
      <c r="X202" s="2">
        <v>10180</v>
      </c>
      <c r="Y202" s="2">
        <v>471.9</v>
      </c>
      <c r="Z202" s="28">
        <f t="shared" si="30"/>
        <v>8.5503218074656182</v>
      </c>
      <c r="AA202" s="28">
        <f t="shared" si="31"/>
        <v>184.45068022886204</v>
      </c>
      <c r="AB202" s="28">
        <f t="shared" si="32"/>
        <v>4.0077477780007396</v>
      </c>
      <c r="AC202" s="28">
        <f t="shared" si="33"/>
        <v>2.6738499773429494</v>
      </c>
      <c r="AD202" s="28">
        <f t="shared" si="34"/>
        <v>0.93198246052659017</v>
      </c>
      <c r="AE202" s="28">
        <f t="shared" si="35"/>
        <v>2.2658802611843809</v>
      </c>
      <c r="AF202" s="28">
        <f t="shared" si="36"/>
        <v>0.93198246052659017</v>
      </c>
      <c r="AG202" s="43"/>
      <c r="AH202" s="43"/>
    </row>
    <row r="203" spans="1:34" s="28" customFormat="1" x14ac:dyDescent="0.55000000000000004">
      <c r="A203" s="28" t="s">
        <v>79</v>
      </c>
      <c r="B203" s="28" t="s">
        <v>242</v>
      </c>
      <c r="C203" s="28">
        <v>1</v>
      </c>
      <c r="D203" t="s">
        <v>60</v>
      </c>
      <c r="E203" s="9" t="s">
        <v>72</v>
      </c>
      <c r="F203" s="28" t="s">
        <v>28</v>
      </c>
      <c r="G203" s="9" t="str">
        <f t="shared" si="28"/>
        <v>Late Poor</v>
      </c>
      <c r="H203" s="9" t="str">
        <f t="shared" si="29"/>
        <v>Late Central</v>
      </c>
      <c r="I203" t="s">
        <v>29</v>
      </c>
      <c r="J203" t="s">
        <v>128</v>
      </c>
      <c r="K203" t="s">
        <v>378</v>
      </c>
      <c r="L203" t="s">
        <v>139</v>
      </c>
      <c r="M203" s="30"/>
      <c r="N203" s="29" t="s">
        <v>140</v>
      </c>
      <c r="O203" s="29" t="s">
        <v>141</v>
      </c>
      <c r="P203" s="29" t="s">
        <v>132</v>
      </c>
      <c r="Q203" s="29" t="s">
        <v>163</v>
      </c>
      <c r="R203" s="29" t="s">
        <v>133</v>
      </c>
      <c r="S203" s="29" t="s">
        <v>134</v>
      </c>
      <c r="V203" s="12">
        <v>8.8320722399999987</v>
      </c>
      <c r="W203" s="12">
        <v>88320.722399999984</v>
      </c>
      <c r="X203">
        <v>10170</v>
      </c>
      <c r="Y203">
        <v>455.9</v>
      </c>
      <c r="Z203" s="28">
        <f t="shared" si="30"/>
        <v>8.6844368141592909</v>
      </c>
      <c r="AA203" s="28">
        <f t="shared" si="31"/>
        <v>193.72827900855449</v>
      </c>
      <c r="AB203" s="28">
        <f t="shared" si="32"/>
        <v>4.0073209529227443</v>
      </c>
      <c r="AC203" s="28">
        <f t="shared" si="33"/>
        <v>2.6588695922019623</v>
      </c>
      <c r="AD203" s="28">
        <f t="shared" si="34"/>
        <v>0.938741659693478</v>
      </c>
      <c r="AE203" s="28">
        <f t="shared" si="35"/>
        <v>2.2871930204142603</v>
      </c>
      <c r="AF203" s="28">
        <f t="shared" si="36"/>
        <v>0.938741659693478</v>
      </c>
      <c r="AG203" s="43"/>
      <c r="AH203" s="43"/>
    </row>
    <row r="204" spans="1:34" x14ac:dyDescent="0.55000000000000004">
      <c r="A204" t="s">
        <v>79</v>
      </c>
      <c r="C204">
        <v>1</v>
      </c>
      <c r="D204" t="s">
        <v>60</v>
      </c>
      <c r="E204" s="9" t="s">
        <v>72</v>
      </c>
      <c r="F204" t="s">
        <v>28</v>
      </c>
      <c r="G204" s="9" t="str">
        <f t="shared" si="28"/>
        <v>Late Poor</v>
      </c>
      <c r="H204" s="9" t="str">
        <f t="shared" si="29"/>
        <v>Late Central</v>
      </c>
      <c r="I204" t="s">
        <v>34</v>
      </c>
      <c r="J204" t="s">
        <v>128</v>
      </c>
      <c r="K204" t="s">
        <v>378</v>
      </c>
      <c r="L204" t="s">
        <v>139</v>
      </c>
      <c r="M204" s="21"/>
      <c r="N204" s="29" t="s">
        <v>140</v>
      </c>
      <c r="O204" s="29" t="s">
        <v>141</v>
      </c>
      <c r="P204" s="29" t="s">
        <v>132</v>
      </c>
      <c r="Q204" s="29" t="s">
        <v>163</v>
      </c>
      <c r="R204" s="29" t="s">
        <v>133</v>
      </c>
      <c r="S204" s="29" t="s">
        <v>134</v>
      </c>
      <c r="V204" s="12">
        <v>8.8320722399999987</v>
      </c>
      <c r="W204" s="12">
        <v>88320.722399999984</v>
      </c>
      <c r="X204">
        <v>10650</v>
      </c>
      <c r="Y204">
        <v>877</v>
      </c>
      <c r="Z204" s="28">
        <f t="shared" si="30"/>
        <v>8.2930255774647872</v>
      </c>
      <c r="AA204" s="28">
        <f t="shared" si="31"/>
        <v>100.70777924743442</v>
      </c>
      <c r="AB204" s="28">
        <f t="shared" si="32"/>
        <v>4.0273496077747568</v>
      </c>
      <c r="AC204" s="28">
        <f t="shared" si="33"/>
        <v>2.9429995933660407</v>
      </c>
      <c r="AD204" s="28">
        <f t="shared" si="34"/>
        <v>0.91871300484146612</v>
      </c>
      <c r="AE204" s="28">
        <f t="shared" si="35"/>
        <v>2.0030630192501819</v>
      </c>
      <c r="AF204" s="28">
        <f t="shared" si="36"/>
        <v>0.91871300484146612</v>
      </c>
      <c r="AG204" s="43"/>
      <c r="AH204" s="43"/>
    </row>
    <row r="205" spans="1:34" x14ac:dyDescent="0.55000000000000004">
      <c r="A205" t="s">
        <v>79</v>
      </c>
      <c r="B205" t="s">
        <v>243</v>
      </c>
      <c r="C205">
        <v>1</v>
      </c>
      <c r="D205" t="s">
        <v>60</v>
      </c>
      <c r="E205" s="9" t="s">
        <v>72</v>
      </c>
      <c r="F205" t="s">
        <v>28</v>
      </c>
      <c r="G205" s="9" t="str">
        <f t="shared" si="28"/>
        <v>Late Poor</v>
      </c>
      <c r="H205" s="9" t="str">
        <f t="shared" si="29"/>
        <v>Late Central</v>
      </c>
      <c r="I205" t="s">
        <v>29</v>
      </c>
      <c r="J205" t="s">
        <v>128</v>
      </c>
      <c r="K205" t="s">
        <v>378</v>
      </c>
      <c r="L205" t="s">
        <v>139</v>
      </c>
      <c r="M205" s="21"/>
      <c r="N205" s="29" t="s">
        <v>140</v>
      </c>
      <c r="O205" s="29" t="s">
        <v>141</v>
      </c>
      <c r="P205" s="29" t="s">
        <v>132</v>
      </c>
      <c r="Q205" s="29" t="s">
        <v>163</v>
      </c>
      <c r="R205" s="29" t="s">
        <v>133</v>
      </c>
      <c r="S205" s="29" t="s">
        <v>134</v>
      </c>
      <c r="V205">
        <v>8.8744104000000004</v>
      </c>
      <c r="W205">
        <v>88744.104000000007</v>
      </c>
      <c r="X205">
        <v>10150</v>
      </c>
      <c r="Y205">
        <v>447</v>
      </c>
      <c r="Z205" s="28">
        <f t="shared" si="30"/>
        <v>8.7432614778325135</v>
      </c>
      <c r="AA205" s="28">
        <f t="shared" si="31"/>
        <v>198.53267114093961</v>
      </c>
      <c r="AB205" s="28">
        <f t="shared" si="32"/>
        <v>4.0064660422492313</v>
      </c>
      <c r="AC205" s="28">
        <f t="shared" si="33"/>
        <v>2.6503075231319366</v>
      </c>
      <c r="AD205" s="28">
        <f t="shared" si="34"/>
        <v>0.94167346668551388</v>
      </c>
      <c r="AE205" s="28">
        <f t="shared" si="35"/>
        <v>2.2978319858028091</v>
      </c>
      <c r="AF205" s="28">
        <f t="shared" si="36"/>
        <v>0.94167346668551388</v>
      </c>
      <c r="AG205" s="43"/>
      <c r="AH205" s="43"/>
    </row>
    <row r="206" spans="1:34" x14ac:dyDescent="0.55000000000000004">
      <c r="A206" t="s">
        <v>79</v>
      </c>
      <c r="C206">
        <v>1</v>
      </c>
      <c r="D206" t="s">
        <v>60</v>
      </c>
      <c r="E206" s="9" t="s">
        <v>72</v>
      </c>
      <c r="F206" t="s">
        <v>28</v>
      </c>
      <c r="G206" s="9" t="str">
        <f t="shared" si="28"/>
        <v>Late Poor</v>
      </c>
      <c r="H206" s="9" t="str">
        <f t="shared" si="29"/>
        <v>Late Central</v>
      </c>
      <c r="I206" t="s">
        <v>29</v>
      </c>
      <c r="J206" t="s">
        <v>128</v>
      </c>
      <c r="K206" t="s">
        <v>378</v>
      </c>
      <c r="L206" t="s">
        <v>139</v>
      </c>
      <c r="M206" s="21"/>
      <c r="N206" s="29" t="s">
        <v>140</v>
      </c>
      <c r="O206" s="29" t="s">
        <v>141</v>
      </c>
      <c r="P206" s="29" t="s">
        <v>132</v>
      </c>
      <c r="Q206" s="29" t="s">
        <v>163</v>
      </c>
      <c r="R206" s="29" t="s">
        <v>133</v>
      </c>
      <c r="S206" s="29" t="s">
        <v>134</v>
      </c>
      <c r="V206">
        <v>8.8744104000000004</v>
      </c>
      <c r="W206">
        <v>88744.104000000007</v>
      </c>
      <c r="X206">
        <v>10350</v>
      </c>
      <c r="Y206">
        <v>464.3</v>
      </c>
      <c r="Z206" s="28">
        <f t="shared" si="30"/>
        <v>8.5743095652173924</v>
      </c>
      <c r="AA206" s="28">
        <f t="shared" si="31"/>
        <v>191.13526599181566</v>
      </c>
      <c r="AB206" s="28">
        <f t="shared" si="32"/>
        <v>4.0149403497929361</v>
      </c>
      <c r="AC206" s="28">
        <f t="shared" si="33"/>
        <v>2.6667986836661739</v>
      </c>
      <c r="AD206" s="28">
        <f t="shared" si="34"/>
        <v>0.93319915914180895</v>
      </c>
      <c r="AE206" s="28">
        <f t="shared" si="35"/>
        <v>2.2813408252685714</v>
      </c>
      <c r="AF206" s="28">
        <f t="shared" si="36"/>
        <v>0.93319915914180895</v>
      </c>
      <c r="AG206" s="43"/>
      <c r="AH206" s="43"/>
    </row>
    <row r="207" spans="1:34" x14ac:dyDescent="0.55000000000000004">
      <c r="A207" t="s">
        <v>79</v>
      </c>
      <c r="B207" t="s">
        <v>244</v>
      </c>
      <c r="C207">
        <v>1</v>
      </c>
      <c r="D207" t="s">
        <v>60</v>
      </c>
      <c r="E207" s="9" t="s">
        <v>72</v>
      </c>
      <c r="F207" t="s">
        <v>28</v>
      </c>
      <c r="G207" s="9" t="str">
        <f t="shared" si="28"/>
        <v>Late Poor</v>
      </c>
      <c r="H207" s="9" t="str">
        <f t="shared" si="29"/>
        <v>Late Central</v>
      </c>
      <c r="I207" t="s">
        <v>33</v>
      </c>
      <c r="J207" t="s">
        <v>128</v>
      </c>
      <c r="K207" t="s">
        <v>378</v>
      </c>
      <c r="L207" t="s">
        <v>139</v>
      </c>
      <c r="M207" s="21"/>
      <c r="N207" s="29" t="s">
        <v>140</v>
      </c>
      <c r="O207" s="29" t="s">
        <v>141</v>
      </c>
      <c r="P207" s="29" t="s">
        <v>132</v>
      </c>
      <c r="Q207" s="29" t="s">
        <v>163</v>
      </c>
      <c r="R207" s="29" t="s">
        <v>133</v>
      </c>
      <c r="S207" s="29" t="s">
        <v>134</v>
      </c>
      <c r="V207">
        <v>8.90678664</v>
      </c>
      <c r="W207">
        <v>89067.866399999999</v>
      </c>
      <c r="X207" s="2">
        <v>9990</v>
      </c>
      <c r="Y207" s="2">
        <v>522</v>
      </c>
      <c r="Z207" s="28">
        <f t="shared" si="30"/>
        <v>8.9157023423423425</v>
      </c>
      <c r="AA207" s="28">
        <f t="shared" si="31"/>
        <v>170.62809655172413</v>
      </c>
      <c r="AB207" s="28">
        <f t="shared" si="32"/>
        <v>3.9995654882259823</v>
      </c>
      <c r="AC207" s="28">
        <f t="shared" si="33"/>
        <v>2.7176705030022621</v>
      </c>
      <c r="AD207" s="28">
        <f t="shared" si="34"/>
        <v>0.95015556079114083</v>
      </c>
      <c r="AE207" s="28">
        <f t="shared" si="35"/>
        <v>2.232050546014861</v>
      </c>
      <c r="AF207" s="28">
        <f t="shared" si="36"/>
        <v>0.95015556079114083</v>
      </c>
      <c r="AG207" s="43"/>
      <c r="AH207" s="43"/>
    </row>
    <row r="208" spans="1:34" s="28" customFormat="1" x14ac:dyDescent="0.55000000000000004">
      <c r="A208" s="28" t="s">
        <v>80</v>
      </c>
      <c r="B208" s="28" t="s">
        <v>245</v>
      </c>
      <c r="C208" s="28">
        <v>1</v>
      </c>
      <c r="D208" t="s">
        <v>60</v>
      </c>
      <c r="E208" s="9" t="s">
        <v>72</v>
      </c>
      <c r="F208" s="28" t="s">
        <v>28</v>
      </c>
      <c r="G208" s="9" t="str">
        <f t="shared" si="28"/>
        <v>Late Poor</v>
      </c>
      <c r="H208" s="9" t="str">
        <f t="shared" si="29"/>
        <v>Late Central</v>
      </c>
      <c r="I208" t="s">
        <v>29</v>
      </c>
      <c r="J208" t="s">
        <v>128</v>
      </c>
      <c r="K208" t="s">
        <v>378</v>
      </c>
      <c r="L208" t="s">
        <v>139</v>
      </c>
      <c r="M208" s="30"/>
      <c r="N208" s="29" t="s">
        <v>230</v>
      </c>
      <c r="O208" s="29"/>
      <c r="P208" s="29" t="s">
        <v>132</v>
      </c>
      <c r="Q208" s="29"/>
      <c r="R208" s="29" t="s">
        <v>142</v>
      </c>
      <c r="S208" s="29" t="s">
        <v>142</v>
      </c>
      <c r="V208" s="12">
        <v>8.4369160799999996</v>
      </c>
      <c r="W208" s="12">
        <v>84369.160799999998</v>
      </c>
      <c r="X208">
        <v>13920</v>
      </c>
      <c r="Y208">
        <v>789</v>
      </c>
      <c r="Z208" s="28">
        <f t="shared" si="30"/>
        <v>6.0610029310344826</v>
      </c>
      <c r="AA208" s="28">
        <f t="shared" si="31"/>
        <v>106.93176273764259</v>
      </c>
      <c r="AB208" s="28">
        <f t="shared" si="32"/>
        <v>4.1436392352745433</v>
      </c>
      <c r="AC208" s="28">
        <f t="shared" si="33"/>
        <v>2.8970770032094202</v>
      </c>
      <c r="AD208" s="28">
        <f t="shared" si="34"/>
        <v>0.78254449403010484</v>
      </c>
      <c r="AE208" s="28">
        <f t="shared" si="35"/>
        <v>2.029106726095228</v>
      </c>
      <c r="AF208" s="28">
        <f t="shared" si="36"/>
        <v>0.78254449403010484</v>
      </c>
      <c r="AG208" s="43"/>
      <c r="AH208" s="43"/>
    </row>
    <row r="209" spans="1:34" x14ac:dyDescent="0.55000000000000004">
      <c r="A209" t="s">
        <v>80</v>
      </c>
      <c r="C209">
        <v>1</v>
      </c>
      <c r="D209" t="s">
        <v>60</v>
      </c>
      <c r="E209" s="9" t="s">
        <v>72</v>
      </c>
      <c r="F209" t="s">
        <v>28</v>
      </c>
      <c r="G209" s="9" t="str">
        <f t="shared" si="28"/>
        <v>Late Poor</v>
      </c>
      <c r="H209" s="9" t="str">
        <f t="shared" si="29"/>
        <v>Late Central</v>
      </c>
      <c r="I209" t="s">
        <v>29</v>
      </c>
      <c r="J209" t="s">
        <v>128</v>
      </c>
      <c r="K209" t="s">
        <v>378</v>
      </c>
      <c r="L209" t="s">
        <v>139</v>
      </c>
      <c r="M209" s="21"/>
      <c r="N209" s="29" t="s">
        <v>230</v>
      </c>
      <c r="O209" s="29"/>
      <c r="P209" s="29" t="s">
        <v>132</v>
      </c>
      <c r="Q209" s="29"/>
      <c r="R209" s="29" t="s">
        <v>142</v>
      </c>
      <c r="S209" s="29" t="s">
        <v>142</v>
      </c>
      <c r="V209" s="12">
        <v>8.4369160799999996</v>
      </c>
      <c r="W209" s="12">
        <v>84369.160799999998</v>
      </c>
      <c r="X209">
        <v>12010</v>
      </c>
      <c r="Y209">
        <v>548</v>
      </c>
      <c r="Z209" s="28">
        <f t="shared" si="30"/>
        <v>7.0249093089092423</v>
      </c>
      <c r="AA209" s="28">
        <f t="shared" si="31"/>
        <v>153.95832262773723</v>
      </c>
      <c r="AB209" s="28">
        <f t="shared" si="32"/>
        <v>4.079543007402906</v>
      </c>
      <c r="AC209" s="28">
        <f t="shared" si="33"/>
        <v>2.7387805584843692</v>
      </c>
      <c r="AD209" s="28">
        <f t="shared" si="34"/>
        <v>0.84664072190174211</v>
      </c>
      <c r="AE209" s="28">
        <f t="shared" si="35"/>
        <v>2.187403170820279</v>
      </c>
      <c r="AF209" s="28">
        <f t="shared" si="36"/>
        <v>0.84664072190174211</v>
      </c>
      <c r="AG209" s="43"/>
      <c r="AH209" s="43"/>
    </row>
    <row r="210" spans="1:34" x14ac:dyDescent="0.55000000000000004">
      <c r="A210" t="s">
        <v>80</v>
      </c>
      <c r="B210" t="s">
        <v>246</v>
      </c>
      <c r="C210">
        <v>1</v>
      </c>
      <c r="D210" t="s">
        <v>60</v>
      </c>
      <c r="E210" s="9" t="s">
        <v>72</v>
      </c>
      <c r="F210" t="s">
        <v>28</v>
      </c>
      <c r="G210" s="9" t="str">
        <f t="shared" si="28"/>
        <v>Late Poor</v>
      </c>
      <c r="H210" s="9" t="str">
        <f t="shared" si="29"/>
        <v>Late Central</v>
      </c>
      <c r="I210" t="s">
        <v>29</v>
      </c>
      <c r="J210" t="s">
        <v>128</v>
      </c>
      <c r="K210" t="s">
        <v>378</v>
      </c>
      <c r="L210" t="s">
        <v>139</v>
      </c>
      <c r="M210" s="21"/>
      <c r="N210" s="29" t="s">
        <v>230</v>
      </c>
      <c r="O210" s="29"/>
      <c r="P210" s="29" t="s">
        <v>132</v>
      </c>
      <c r="Q210" s="29"/>
      <c r="R210" s="29" t="s">
        <v>142</v>
      </c>
      <c r="S210" s="29" t="s">
        <v>142</v>
      </c>
      <c r="V210">
        <v>8.6054385599999996</v>
      </c>
      <c r="W210">
        <v>86054.385599999994</v>
      </c>
      <c r="X210">
        <v>10930</v>
      </c>
      <c r="Y210">
        <v>451</v>
      </c>
      <c r="Z210" s="28">
        <f t="shared" si="30"/>
        <v>7.8732283257090572</v>
      </c>
      <c r="AA210" s="28">
        <f t="shared" si="31"/>
        <v>190.80795033259423</v>
      </c>
      <c r="AB210" s="28">
        <f t="shared" si="32"/>
        <v>4.0386201619497024</v>
      </c>
      <c r="AC210" s="28">
        <f t="shared" si="33"/>
        <v>2.6541765418779604</v>
      </c>
      <c r="AD210" s="28">
        <f t="shared" si="34"/>
        <v>0.89615284627977709</v>
      </c>
      <c r="AE210" s="28">
        <f t="shared" si="35"/>
        <v>2.2805964663515192</v>
      </c>
      <c r="AF210" s="28">
        <f t="shared" si="36"/>
        <v>0.89615284627977709</v>
      </c>
      <c r="AG210" s="43"/>
      <c r="AH210" s="43"/>
    </row>
    <row r="211" spans="1:34" x14ac:dyDescent="0.55000000000000004">
      <c r="A211" t="s">
        <v>80</v>
      </c>
      <c r="C211">
        <v>1</v>
      </c>
      <c r="D211" t="s">
        <v>60</v>
      </c>
      <c r="E211" s="9" t="s">
        <v>72</v>
      </c>
      <c r="F211" t="s">
        <v>28</v>
      </c>
      <c r="G211" s="9" t="str">
        <f t="shared" si="28"/>
        <v>Late Poor</v>
      </c>
      <c r="H211" s="9" t="str">
        <f t="shared" si="29"/>
        <v>Late Central</v>
      </c>
      <c r="I211" t="s">
        <v>34</v>
      </c>
      <c r="J211" t="s">
        <v>128</v>
      </c>
      <c r="K211" t="s">
        <v>378</v>
      </c>
      <c r="L211" t="s">
        <v>139</v>
      </c>
      <c r="M211" s="21"/>
      <c r="N211" s="29" t="s">
        <v>230</v>
      </c>
      <c r="O211" s="29"/>
      <c r="P211" s="29" t="s">
        <v>132</v>
      </c>
      <c r="Q211" s="29"/>
      <c r="R211" s="29" t="s">
        <v>142</v>
      </c>
      <c r="S211" s="29" t="s">
        <v>142</v>
      </c>
      <c r="V211">
        <v>8.6054385599999996</v>
      </c>
      <c r="W211">
        <v>86054.385599999994</v>
      </c>
      <c r="X211">
        <v>13180</v>
      </c>
      <c r="Y211">
        <v>1290</v>
      </c>
      <c r="Z211" s="28">
        <f t="shared" si="30"/>
        <v>6.5291643095599392</v>
      </c>
      <c r="AA211" s="28">
        <f t="shared" si="31"/>
        <v>66.708826046511618</v>
      </c>
      <c r="AB211" s="28">
        <f t="shared" si="32"/>
        <v>4.1199154102579909</v>
      </c>
      <c r="AC211" s="28">
        <f t="shared" si="33"/>
        <v>3.1105897102992488</v>
      </c>
      <c r="AD211" s="28">
        <f t="shared" si="34"/>
        <v>0.81485759797148882</v>
      </c>
      <c r="AE211" s="28">
        <f t="shared" si="35"/>
        <v>1.8241832979302308</v>
      </c>
      <c r="AF211" s="28">
        <f t="shared" si="36"/>
        <v>0.81485759797148882</v>
      </c>
      <c r="AG211" s="43"/>
      <c r="AH211" s="43"/>
    </row>
    <row r="212" spans="1:34" x14ac:dyDescent="0.55000000000000004">
      <c r="A212" t="s">
        <v>80</v>
      </c>
      <c r="B212" t="s">
        <v>247</v>
      </c>
      <c r="C212">
        <v>1</v>
      </c>
      <c r="D212" t="s">
        <v>60</v>
      </c>
      <c r="E212" s="9" t="s">
        <v>72</v>
      </c>
      <c r="F212" t="s">
        <v>28</v>
      </c>
      <c r="G212" s="9" t="str">
        <f t="shared" si="28"/>
        <v>Late Poor</v>
      </c>
      <c r="H212" s="9" t="str">
        <f t="shared" si="29"/>
        <v>Late Central</v>
      </c>
      <c r="I212" t="s">
        <v>29</v>
      </c>
      <c r="J212" t="s">
        <v>128</v>
      </c>
      <c r="K212" t="s">
        <v>378</v>
      </c>
      <c r="L212" t="s">
        <v>139</v>
      </c>
      <c r="M212" s="21"/>
      <c r="N212" s="29" t="s">
        <v>230</v>
      </c>
      <c r="O212" s="29"/>
      <c r="P212" s="29" t="s">
        <v>132</v>
      </c>
      <c r="Q212" s="29"/>
      <c r="R212" s="29" t="s">
        <v>142</v>
      </c>
      <c r="S212" s="29" t="s">
        <v>142</v>
      </c>
      <c r="V212">
        <v>8.887692959999999</v>
      </c>
      <c r="W212">
        <v>88876.929599999989</v>
      </c>
      <c r="X212" s="2">
        <v>13160</v>
      </c>
      <c r="Y212" s="2">
        <v>653</v>
      </c>
      <c r="Z212" s="28">
        <f t="shared" si="30"/>
        <v>6.7535660790273546</v>
      </c>
      <c r="AA212" s="28">
        <f t="shared" si="31"/>
        <v>136.10555834609494</v>
      </c>
      <c r="AB212" s="28">
        <f t="shared" si="32"/>
        <v>4.1192558892779365</v>
      </c>
      <c r="AC212" s="28">
        <f t="shared" si="33"/>
        <v>2.8149131812750738</v>
      </c>
      <c r="AD212" s="28">
        <f t="shared" si="34"/>
        <v>0.82953315349544354</v>
      </c>
      <c r="AE212" s="28">
        <f t="shared" si="35"/>
        <v>2.1338758614983062</v>
      </c>
      <c r="AF212" s="28">
        <f t="shared" si="36"/>
        <v>0.82953315349544354</v>
      </c>
      <c r="AG212" s="43"/>
      <c r="AH212" s="43"/>
    </row>
    <row r="213" spans="1:34" s="28" customFormat="1" x14ac:dyDescent="0.55000000000000004">
      <c r="A213" s="28" t="s">
        <v>81</v>
      </c>
      <c r="B213" s="28" t="s">
        <v>248</v>
      </c>
      <c r="C213" s="28">
        <v>1</v>
      </c>
      <c r="D213" t="s">
        <v>60</v>
      </c>
      <c r="E213" s="9" t="s">
        <v>72</v>
      </c>
      <c r="F213" s="28" t="s">
        <v>28</v>
      </c>
      <c r="G213" s="9" t="str">
        <f t="shared" si="28"/>
        <v>Late Poor</v>
      </c>
      <c r="H213" s="9" t="str">
        <f t="shared" si="29"/>
        <v>Late Central</v>
      </c>
      <c r="I213" t="s">
        <v>29</v>
      </c>
      <c r="J213" t="s">
        <v>128</v>
      </c>
      <c r="K213" t="s">
        <v>378</v>
      </c>
      <c r="L213" t="s">
        <v>139</v>
      </c>
      <c r="M213" s="30"/>
      <c r="N213" s="29" t="s">
        <v>230</v>
      </c>
      <c r="O213" s="29"/>
      <c r="P213" s="29" t="s">
        <v>132</v>
      </c>
      <c r="Q213" s="29"/>
      <c r="R213" s="29" t="s">
        <v>142</v>
      </c>
      <c r="S213" s="29" t="s">
        <v>142</v>
      </c>
      <c r="V213" s="12">
        <v>8.4385763999999988</v>
      </c>
      <c r="W213" s="12">
        <v>84385.763999999981</v>
      </c>
      <c r="X213">
        <v>13170</v>
      </c>
      <c r="Y213">
        <v>626</v>
      </c>
      <c r="Z213" s="28">
        <f t="shared" si="30"/>
        <v>6.4074232346241446</v>
      </c>
      <c r="AA213" s="28">
        <f t="shared" si="31"/>
        <v>134.80153993610222</v>
      </c>
      <c r="AB213" s="28">
        <f t="shared" si="32"/>
        <v>4.1195857749617835</v>
      </c>
      <c r="AC213" s="28">
        <f t="shared" si="33"/>
        <v>2.7965743332104296</v>
      </c>
      <c r="AD213" s="28">
        <f t="shared" si="34"/>
        <v>0.80668341173824099</v>
      </c>
      <c r="AE213" s="28">
        <f t="shared" si="35"/>
        <v>2.1296948534895952</v>
      </c>
      <c r="AF213" s="28">
        <f t="shared" si="36"/>
        <v>0.80668341173824099</v>
      </c>
      <c r="AG213" s="43"/>
      <c r="AH213" s="43"/>
    </row>
    <row r="214" spans="1:34" x14ac:dyDescent="0.55000000000000004">
      <c r="A214" t="s">
        <v>81</v>
      </c>
      <c r="C214">
        <v>1</v>
      </c>
      <c r="D214" t="s">
        <v>60</v>
      </c>
      <c r="E214" s="9" t="s">
        <v>72</v>
      </c>
      <c r="F214" t="s">
        <v>28</v>
      </c>
      <c r="G214" s="9" t="str">
        <f t="shared" si="28"/>
        <v>Late Poor</v>
      </c>
      <c r="H214" s="9" t="str">
        <f t="shared" si="29"/>
        <v>Late Central</v>
      </c>
      <c r="I214" t="s">
        <v>29</v>
      </c>
      <c r="J214" t="s">
        <v>128</v>
      </c>
      <c r="K214" t="s">
        <v>378</v>
      </c>
      <c r="L214" t="s">
        <v>139</v>
      </c>
      <c r="M214" s="21"/>
      <c r="N214" s="29" t="s">
        <v>230</v>
      </c>
      <c r="O214" s="29"/>
      <c r="P214" s="29" t="s">
        <v>132</v>
      </c>
      <c r="Q214" s="29"/>
      <c r="R214" s="29" t="s">
        <v>142</v>
      </c>
      <c r="S214" s="29" t="s">
        <v>142</v>
      </c>
      <c r="V214" s="12">
        <v>8.4385763999999988</v>
      </c>
      <c r="W214" s="12">
        <v>84385.763999999981</v>
      </c>
      <c r="X214">
        <v>13030</v>
      </c>
      <c r="Y214">
        <v>653</v>
      </c>
      <c r="Z214" s="28">
        <f t="shared" si="30"/>
        <v>6.4762673829623933</v>
      </c>
      <c r="AA214" s="28">
        <f t="shared" si="31"/>
        <v>129.2278162327718</v>
      </c>
      <c r="AB214" s="28">
        <f t="shared" si="32"/>
        <v>4.1149444157125847</v>
      </c>
      <c r="AC214" s="28">
        <f t="shared" si="33"/>
        <v>2.8149131812750738</v>
      </c>
      <c r="AD214" s="28">
        <f t="shared" si="34"/>
        <v>0.81132477098744016</v>
      </c>
      <c r="AE214" s="28">
        <f t="shared" si="35"/>
        <v>2.1113560054249509</v>
      </c>
      <c r="AF214" s="28">
        <f t="shared" si="36"/>
        <v>0.81132477098744016</v>
      </c>
      <c r="AG214" s="43"/>
      <c r="AH214" s="43"/>
    </row>
    <row r="215" spans="1:34" x14ac:dyDescent="0.55000000000000004">
      <c r="A215" t="s">
        <v>81</v>
      </c>
      <c r="B215" t="s">
        <v>249</v>
      </c>
      <c r="C215">
        <v>1</v>
      </c>
      <c r="D215" t="s">
        <v>60</v>
      </c>
      <c r="E215" s="9" t="s">
        <v>72</v>
      </c>
      <c r="F215" t="s">
        <v>28</v>
      </c>
      <c r="G215" s="9" t="str">
        <f t="shared" si="28"/>
        <v>Late Poor</v>
      </c>
      <c r="H215" s="9" t="str">
        <f t="shared" si="29"/>
        <v>Late Central</v>
      </c>
      <c r="I215" t="s">
        <v>29</v>
      </c>
      <c r="J215" t="s">
        <v>128</v>
      </c>
      <c r="K215" t="s">
        <v>378</v>
      </c>
      <c r="L215" t="s">
        <v>139</v>
      </c>
      <c r="M215" s="21"/>
      <c r="N215" s="29" t="s">
        <v>230</v>
      </c>
      <c r="O215" s="29"/>
      <c r="P215" s="29" t="s">
        <v>132</v>
      </c>
      <c r="Q215" s="29"/>
      <c r="R215" s="29" t="s">
        <v>142</v>
      </c>
      <c r="S215" s="29" t="s">
        <v>142</v>
      </c>
      <c r="V215">
        <v>8.651927520000001</v>
      </c>
      <c r="W215">
        <v>86519.275200000004</v>
      </c>
      <c r="X215">
        <v>12720</v>
      </c>
      <c r="Y215">
        <v>572</v>
      </c>
      <c r="Z215" s="28">
        <f t="shared" si="30"/>
        <v>6.8018298113207551</v>
      </c>
      <c r="AA215" s="28">
        <f t="shared" si="31"/>
        <v>151.25747412587413</v>
      </c>
      <c r="AB215" s="28">
        <f t="shared" si="32"/>
        <v>4.1044871113123946</v>
      </c>
      <c r="AC215" s="28">
        <f t="shared" si="33"/>
        <v>2.7573960287930244</v>
      </c>
      <c r="AD215" s="28">
        <f t="shared" si="34"/>
        <v>0.83262576124431475</v>
      </c>
      <c r="AE215" s="28">
        <f t="shared" si="35"/>
        <v>2.1797168437636856</v>
      </c>
      <c r="AF215" s="28">
        <f t="shared" si="36"/>
        <v>0.83262576124431475</v>
      </c>
      <c r="AG215" s="43"/>
      <c r="AH215" s="43"/>
    </row>
    <row r="216" spans="1:34" x14ac:dyDescent="0.55000000000000004">
      <c r="A216" t="s">
        <v>81</v>
      </c>
      <c r="C216">
        <v>1</v>
      </c>
      <c r="D216" t="s">
        <v>60</v>
      </c>
      <c r="E216" s="9" t="s">
        <v>72</v>
      </c>
      <c r="F216" t="s">
        <v>28</v>
      </c>
      <c r="G216" s="9" t="str">
        <f t="shared" si="28"/>
        <v>Late Poor</v>
      </c>
      <c r="H216" s="9" t="str">
        <f t="shared" si="29"/>
        <v>Late Central</v>
      </c>
      <c r="I216" t="s">
        <v>29</v>
      </c>
      <c r="J216" t="s">
        <v>128</v>
      </c>
      <c r="K216" t="s">
        <v>378</v>
      </c>
      <c r="L216" t="s">
        <v>139</v>
      </c>
      <c r="M216" s="21"/>
      <c r="N216" s="29" t="s">
        <v>230</v>
      </c>
      <c r="O216" s="29"/>
      <c r="P216" s="29" t="s">
        <v>132</v>
      </c>
      <c r="Q216" s="29"/>
      <c r="R216" s="29" t="s">
        <v>142</v>
      </c>
      <c r="S216" s="29" t="s">
        <v>142</v>
      </c>
      <c r="V216">
        <v>8.651927520000001</v>
      </c>
      <c r="W216">
        <v>86519.275200000004</v>
      </c>
      <c r="X216">
        <v>11760</v>
      </c>
      <c r="Y216">
        <v>440</v>
      </c>
      <c r="Z216" s="28">
        <f t="shared" si="30"/>
        <v>7.3570812244897965</v>
      </c>
      <c r="AA216" s="28">
        <f t="shared" si="31"/>
        <v>196.63471636363639</v>
      </c>
      <c r="AB216" s="28">
        <f t="shared" si="32"/>
        <v>4.0704073217401193</v>
      </c>
      <c r="AC216" s="28">
        <f t="shared" si="33"/>
        <v>2.6434526764861874</v>
      </c>
      <c r="AD216" s="28">
        <f t="shared" si="34"/>
        <v>0.86670555081659006</v>
      </c>
      <c r="AE216" s="28">
        <f t="shared" si="35"/>
        <v>2.2936601960705225</v>
      </c>
      <c r="AF216" s="28">
        <f t="shared" si="36"/>
        <v>0.86670555081659006</v>
      </c>
      <c r="AG216" s="43"/>
      <c r="AH216" s="43"/>
    </row>
    <row r="217" spans="1:34" x14ac:dyDescent="0.55000000000000004">
      <c r="A217" t="s">
        <v>81</v>
      </c>
      <c r="B217" t="s">
        <v>250</v>
      </c>
      <c r="C217">
        <v>1</v>
      </c>
      <c r="D217" t="s">
        <v>60</v>
      </c>
      <c r="E217" s="9" t="s">
        <v>72</v>
      </c>
      <c r="F217" t="s">
        <v>28</v>
      </c>
      <c r="G217" s="9" t="str">
        <f t="shared" si="28"/>
        <v>Late Poor</v>
      </c>
      <c r="H217" s="9" t="str">
        <f t="shared" si="29"/>
        <v>Late Central</v>
      </c>
      <c r="I217" t="s">
        <v>29</v>
      </c>
      <c r="J217" t="s">
        <v>128</v>
      </c>
      <c r="K217" t="s">
        <v>378</v>
      </c>
      <c r="L217" t="s">
        <v>139</v>
      </c>
      <c r="M217" s="21"/>
      <c r="N217" s="29" t="s">
        <v>230</v>
      </c>
      <c r="O217" s="29"/>
      <c r="P217" s="29" t="s">
        <v>132</v>
      </c>
      <c r="Q217" s="29"/>
      <c r="R217" s="29" t="s">
        <v>142</v>
      </c>
      <c r="S217" s="29" t="s">
        <v>142</v>
      </c>
      <c r="V217">
        <v>8.6867942400000011</v>
      </c>
      <c r="W217">
        <v>86867.942400000014</v>
      </c>
      <c r="X217" s="2">
        <v>11570</v>
      </c>
      <c r="Y217" s="2">
        <v>439</v>
      </c>
      <c r="Z217" s="28">
        <f t="shared" si="30"/>
        <v>7.5080330509939515</v>
      </c>
      <c r="AA217" s="28">
        <f t="shared" si="31"/>
        <v>197.87686195899775</v>
      </c>
      <c r="AB217" s="28">
        <f t="shared" si="32"/>
        <v>4.0633333589517493</v>
      </c>
      <c r="AC217" s="28">
        <f t="shared" si="33"/>
        <v>2.6424645202421213</v>
      </c>
      <c r="AD217" s="28">
        <f t="shared" si="34"/>
        <v>0.87552617575441005</v>
      </c>
      <c r="AE217" s="28">
        <f t="shared" si="35"/>
        <v>2.2963950144640384</v>
      </c>
      <c r="AF217" s="28">
        <f t="shared" si="36"/>
        <v>0.87552617575441005</v>
      </c>
      <c r="AG217" s="43"/>
      <c r="AH217" s="43"/>
    </row>
    <row r="218" spans="1:34" s="28" customFormat="1" x14ac:dyDescent="0.55000000000000004">
      <c r="A218" s="28" t="s">
        <v>82</v>
      </c>
      <c r="B218" s="28" t="s">
        <v>251</v>
      </c>
      <c r="C218" s="28">
        <v>1</v>
      </c>
      <c r="D218" t="s">
        <v>60</v>
      </c>
      <c r="E218" s="9" t="s">
        <v>72</v>
      </c>
      <c r="F218" s="28" t="s">
        <v>28</v>
      </c>
      <c r="G218" s="9" t="str">
        <f t="shared" si="28"/>
        <v>Late Poor</v>
      </c>
      <c r="H218" s="9" t="str">
        <f t="shared" si="29"/>
        <v>Late Central</v>
      </c>
      <c r="I218" t="s">
        <v>29</v>
      </c>
      <c r="J218" t="s">
        <v>128</v>
      </c>
      <c r="K218" t="s">
        <v>378</v>
      </c>
      <c r="L218" t="s">
        <v>139</v>
      </c>
      <c r="M218" s="30"/>
      <c r="N218" s="29" t="s">
        <v>230</v>
      </c>
      <c r="O218" s="29"/>
      <c r="P218" s="29" t="s">
        <v>132</v>
      </c>
      <c r="Q218" s="29"/>
      <c r="R218" s="29" t="s">
        <v>142</v>
      </c>
      <c r="S218" s="29" t="s">
        <v>142</v>
      </c>
      <c r="V218" s="12">
        <v>8.6843037600000006</v>
      </c>
      <c r="W218" s="12">
        <v>86843.037600000011</v>
      </c>
      <c r="X218">
        <v>11020</v>
      </c>
      <c r="Y218">
        <v>405.1</v>
      </c>
      <c r="Z218" s="28">
        <f t="shared" si="30"/>
        <v>7.8804934301270428</v>
      </c>
      <c r="AA218" s="28">
        <f t="shared" si="31"/>
        <v>214.37432140212294</v>
      </c>
      <c r="AB218" s="28">
        <f t="shared" si="32"/>
        <v>4.0421815945157666</v>
      </c>
      <c r="AC218" s="28">
        <f t="shared" si="33"/>
        <v>2.6075622431835881</v>
      </c>
      <c r="AD218" s="28">
        <f t="shared" si="34"/>
        <v>0.89655341130584032</v>
      </c>
      <c r="AE218" s="28">
        <f t="shared" si="35"/>
        <v>2.3311727626380181</v>
      </c>
      <c r="AF218" s="28">
        <f t="shared" si="36"/>
        <v>0.89655341130584032</v>
      </c>
      <c r="AG218" s="43"/>
      <c r="AH218" s="43"/>
    </row>
    <row r="219" spans="1:34" x14ac:dyDescent="0.55000000000000004">
      <c r="A219" t="s">
        <v>82</v>
      </c>
      <c r="C219">
        <v>1</v>
      </c>
      <c r="D219" t="s">
        <v>60</v>
      </c>
      <c r="E219" s="9" t="s">
        <v>72</v>
      </c>
      <c r="F219" t="s">
        <v>28</v>
      </c>
      <c r="G219" s="9" t="str">
        <f t="shared" si="28"/>
        <v>Late Poor</v>
      </c>
      <c r="H219" s="9" t="str">
        <f t="shared" si="29"/>
        <v>Late Central</v>
      </c>
      <c r="I219" t="s">
        <v>29</v>
      </c>
      <c r="J219" t="s">
        <v>128</v>
      </c>
      <c r="K219" t="s">
        <v>378</v>
      </c>
      <c r="L219" t="s">
        <v>139</v>
      </c>
      <c r="M219" s="21"/>
      <c r="N219" s="29" t="s">
        <v>230</v>
      </c>
      <c r="O219" s="29"/>
      <c r="P219" s="29" t="s">
        <v>132</v>
      </c>
      <c r="Q219" s="29"/>
      <c r="R219" s="29" t="s">
        <v>142</v>
      </c>
      <c r="S219" s="29" t="s">
        <v>142</v>
      </c>
      <c r="V219" s="12">
        <v>8.6843037600000006</v>
      </c>
      <c r="W219" s="12">
        <v>86843.037600000011</v>
      </c>
      <c r="X219">
        <v>11030</v>
      </c>
      <c r="Y219">
        <v>404.8</v>
      </c>
      <c r="Z219" s="28">
        <f t="shared" si="30"/>
        <v>7.8733488304623762</v>
      </c>
      <c r="AA219" s="28">
        <f t="shared" si="31"/>
        <v>214.53319565217393</v>
      </c>
      <c r="AB219" s="28">
        <f t="shared" si="32"/>
        <v>4.042575512440191</v>
      </c>
      <c r="AC219" s="28">
        <f t="shared" si="33"/>
        <v>2.6072405038317426</v>
      </c>
      <c r="AD219" s="28">
        <f t="shared" si="34"/>
        <v>0.89615949338141587</v>
      </c>
      <c r="AE219" s="28">
        <f t="shared" si="35"/>
        <v>2.3314945019898636</v>
      </c>
      <c r="AF219" s="28">
        <f t="shared" si="36"/>
        <v>0.89615949338141587</v>
      </c>
      <c r="AG219" s="43"/>
      <c r="AH219" s="43"/>
    </row>
    <row r="220" spans="1:34" x14ac:dyDescent="0.55000000000000004">
      <c r="A220" t="s">
        <v>82</v>
      </c>
      <c r="C220">
        <v>1</v>
      </c>
      <c r="D220" t="s">
        <v>60</v>
      </c>
      <c r="E220" s="9" t="s">
        <v>72</v>
      </c>
      <c r="F220" t="s">
        <v>28</v>
      </c>
      <c r="G220" s="9" t="str">
        <f t="shared" si="28"/>
        <v>Late Poor</v>
      </c>
      <c r="H220" s="9" t="str">
        <f t="shared" si="29"/>
        <v>Late Central</v>
      </c>
      <c r="I220" t="s">
        <v>29</v>
      </c>
      <c r="J220" t="s">
        <v>128</v>
      </c>
      <c r="K220" t="s">
        <v>378</v>
      </c>
      <c r="L220" t="s">
        <v>139</v>
      </c>
      <c r="M220" s="21"/>
      <c r="N220" s="29" t="s">
        <v>230</v>
      </c>
      <c r="O220" s="29"/>
      <c r="P220" s="29" t="s">
        <v>132</v>
      </c>
      <c r="Q220" s="29"/>
      <c r="R220" s="29" t="s">
        <v>142</v>
      </c>
      <c r="S220" s="29" t="s">
        <v>142</v>
      </c>
      <c r="V220" s="12">
        <v>8.6843037600000006</v>
      </c>
      <c r="W220" s="12">
        <v>86843.037600000011</v>
      </c>
      <c r="X220">
        <v>11040</v>
      </c>
      <c r="Y220">
        <v>396.1</v>
      </c>
      <c r="Z220" s="28">
        <f t="shared" si="30"/>
        <v>7.8662171739130446</v>
      </c>
      <c r="AA220" s="28">
        <f t="shared" si="31"/>
        <v>219.24523504165617</v>
      </c>
      <c r="AB220" s="28">
        <f t="shared" si="32"/>
        <v>4.0429690733931798</v>
      </c>
      <c r="AC220" s="28">
        <f t="shared" si="33"/>
        <v>2.597804842404293</v>
      </c>
      <c r="AD220" s="28">
        <f t="shared" si="34"/>
        <v>0.89576593242842639</v>
      </c>
      <c r="AE220" s="28">
        <f t="shared" si="35"/>
        <v>2.3409301634173136</v>
      </c>
      <c r="AF220" s="28">
        <f t="shared" si="36"/>
        <v>0.89576593242842639</v>
      </c>
      <c r="AG220" s="43"/>
      <c r="AH220" s="43"/>
    </row>
    <row r="221" spans="1:34" x14ac:dyDescent="0.55000000000000004">
      <c r="A221" t="s">
        <v>82</v>
      </c>
      <c r="C221">
        <v>1</v>
      </c>
      <c r="D221" t="s">
        <v>60</v>
      </c>
      <c r="E221" s="9" t="s">
        <v>72</v>
      </c>
      <c r="F221" t="s">
        <v>28</v>
      </c>
      <c r="G221" s="9" t="str">
        <f t="shared" si="28"/>
        <v>Late Poor</v>
      </c>
      <c r="H221" s="9" t="str">
        <f t="shared" si="29"/>
        <v>Late Central</v>
      </c>
      <c r="I221" t="s">
        <v>29</v>
      </c>
      <c r="J221" t="s">
        <v>128</v>
      </c>
      <c r="K221" t="s">
        <v>378</v>
      </c>
      <c r="L221" t="s">
        <v>139</v>
      </c>
      <c r="M221" s="21"/>
      <c r="N221" s="29" t="s">
        <v>230</v>
      </c>
      <c r="O221" s="29"/>
      <c r="P221" s="29" t="s">
        <v>132</v>
      </c>
      <c r="Q221" s="29"/>
      <c r="R221" s="29" t="s">
        <v>142</v>
      </c>
      <c r="S221" s="29" t="s">
        <v>142</v>
      </c>
      <c r="V221" s="12">
        <v>8.6843037600000006</v>
      </c>
      <c r="W221" s="12">
        <v>86843.037600000011</v>
      </c>
      <c r="X221">
        <v>11140</v>
      </c>
      <c r="Y221">
        <v>403</v>
      </c>
      <c r="Z221" s="28">
        <f t="shared" si="30"/>
        <v>7.7956048114901266</v>
      </c>
      <c r="AA221" s="28">
        <f t="shared" si="31"/>
        <v>215.49140843672458</v>
      </c>
      <c r="AB221" s="28">
        <f t="shared" si="32"/>
        <v>4.0468851908377097</v>
      </c>
      <c r="AC221" s="28">
        <f t="shared" si="33"/>
        <v>2.6053050461411096</v>
      </c>
      <c r="AD221" s="28">
        <f t="shared" si="34"/>
        <v>0.89184981498389637</v>
      </c>
      <c r="AE221" s="28">
        <f t="shared" si="35"/>
        <v>2.333429959680497</v>
      </c>
      <c r="AF221" s="28">
        <f t="shared" si="36"/>
        <v>0.89184981498389637</v>
      </c>
      <c r="AG221" s="43"/>
      <c r="AH221" s="43"/>
    </row>
    <row r="222" spans="1:34" x14ac:dyDescent="0.55000000000000004">
      <c r="A222" t="s">
        <v>82</v>
      </c>
      <c r="C222">
        <v>1</v>
      </c>
      <c r="D222" t="s">
        <v>60</v>
      </c>
      <c r="E222" s="9" t="s">
        <v>72</v>
      </c>
      <c r="F222" t="s">
        <v>28</v>
      </c>
      <c r="G222" s="9" t="str">
        <f t="shared" si="28"/>
        <v>Late Poor</v>
      </c>
      <c r="H222" s="9" t="str">
        <f t="shared" si="29"/>
        <v>Late Central</v>
      </c>
      <c r="I222" t="s">
        <v>29</v>
      </c>
      <c r="J222" t="s">
        <v>128</v>
      </c>
      <c r="K222" t="s">
        <v>378</v>
      </c>
      <c r="L222" t="s">
        <v>139</v>
      </c>
      <c r="M222" s="21"/>
      <c r="N222" s="29" t="s">
        <v>230</v>
      </c>
      <c r="O222" s="29"/>
      <c r="P222" s="29" t="s">
        <v>132</v>
      </c>
      <c r="Q222" s="29"/>
      <c r="R222" s="29" t="s">
        <v>142</v>
      </c>
      <c r="S222" s="29" t="s">
        <v>142</v>
      </c>
      <c r="V222" s="12">
        <v>8.6843037600000006</v>
      </c>
      <c r="W222" s="12">
        <v>86843.037600000011</v>
      </c>
      <c r="X222" s="2">
        <v>11080</v>
      </c>
      <c r="Y222" s="2">
        <v>405.6</v>
      </c>
      <c r="Z222" s="28">
        <f t="shared" si="30"/>
        <v>7.8378192779783404</v>
      </c>
      <c r="AA222" s="28">
        <f t="shared" si="31"/>
        <v>214.11005325443787</v>
      </c>
      <c r="AB222" s="28">
        <f t="shared" si="32"/>
        <v>4.0445397603924107</v>
      </c>
      <c r="AC222" s="28">
        <f t="shared" si="33"/>
        <v>2.6080979463252798</v>
      </c>
      <c r="AD222" s="28">
        <f t="shared" si="34"/>
        <v>0.8941952454291956</v>
      </c>
      <c r="AE222" s="28">
        <f t="shared" si="35"/>
        <v>2.3306370594963268</v>
      </c>
      <c r="AF222" s="28">
        <f t="shared" si="36"/>
        <v>0.8941952454291956</v>
      </c>
      <c r="AG222" s="43"/>
      <c r="AH222" s="43"/>
    </row>
    <row r="223" spans="1:34" s="28" customFormat="1" x14ac:dyDescent="0.55000000000000004">
      <c r="A223" s="28" t="s">
        <v>83</v>
      </c>
      <c r="B223" s="28" t="s">
        <v>252</v>
      </c>
      <c r="C223" s="28">
        <v>1</v>
      </c>
      <c r="D223" s="28" t="s">
        <v>27</v>
      </c>
      <c r="E223" s="9" t="s">
        <v>72</v>
      </c>
      <c r="F223" s="28" t="s">
        <v>73</v>
      </c>
      <c r="G223" s="9" t="str">
        <f t="shared" si="28"/>
        <v>Early Patchy</v>
      </c>
      <c r="H223" s="9" t="str">
        <f t="shared" si="29"/>
        <v>Early Central</v>
      </c>
      <c r="I223" s="28" t="s">
        <v>34</v>
      </c>
      <c r="J223" s="28" t="s">
        <v>156</v>
      </c>
      <c r="K223" s="28" t="s">
        <v>156</v>
      </c>
      <c r="L223" s="28" t="s">
        <v>129</v>
      </c>
      <c r="M223" s="30"/>
      <c r="N223" s="29" t="s">
        <v>253</v>
      </c>
      <c r="O223" s="29"/>
      <c r="P223" s="29" t="s">
        <v>132</v>
      </c>
      <c r="Q223" s="29" t="s">
        <v>189</v>
      </c>
      <c r="R223" s="29" t="s">
        <v>133</v>
      </c>
      <c r="S223" s="29" t="s">
        <v>142</v>
      </c>
      <c r="V223" s="12">
        <v>8.4917066400000003</v>
      </c>
      <c r="W223" s="12">
        <v>84917.066399999996</v>
      </c>
      <c r="X223">
        <v>19260</v>
      </c>
      <c r="Y223">
        <v>8570</v>
      </c>
      <c r="Z223" s="28">
        <f t="shared" si="30"/>
        <v>4.4089857943925228</v>
      </c>
      <c r="AA223" s="28">
        <f t="shared" si="31"/>
        <v>9.9086425204200701</v>
      </c>
      <c r="AB223" s="28">
        <f t="shared" si="32"/>
        <v>4.2846562827885153</v>
      </c>
      <c r="AC223" s="28">
        <f t="shared" si="33"/>
        <v>3.9329808219231981</v>
      </c>
      <c r="AD223" s="28">
        <f t="shared" si="34"/>
        <v>0.64433869954601453</v>
      </c>
      <c r="AE223" s="28">
        <f t="shared" si="35"/>
        <v>0.99601416041133217</v>
      </c>
      <c r="AF223" s="28">
        <f t="shared" si="36"/>
        <v>0.64433869954601453</v>
      </c>
      <c r="AG223" s="43"/>
      <c r="AH223" s="43"/>
    </row>
    <row r="224" spans="1:34" x14ac:dyDescent="0.55000000000000004">
      <c r="A224" t="s">
        <v>83</v>
      </c>
      <c r="C224">
        <v>1</v>
      </c>
      <c r="D224" t="s">
        <v>27</v>
      </c>
      <c r="E224" s="9" t="s">
        <v>72</v>
      </c>
      <c r="F224" t="s">
        <v>73</v>
      </c>
      <c r="G224" s="9" t="str">
        <f t="shared" si="28"/>
        <v>Early Patchy</v>
      </c>
      <c r="H224" s="9" t="str">
        <f t="shared" si="29"/>
        <v>Early Central</v>
      </c>
      <c r="I224" t="s">
        <v>40</v>
      </c>
      <c r="J224" t="s">
        <v>128</v>
      </c>
      <c r="K224" t="s">
        <v>379</v>
      </c>
      <c r="L224" t="s">
        <v>129</v>
      </c>
      <c r="M224" s="21"/>
      <c r="N224" s="29" t="s">
        <v>253</v>
      </c>
      <c r="O224" s="29"/>
      <c r="P224" s="29" t="s">
        <v>132</v>
      </c>
      <c r="Q224" s="29" t="s">
        <v>189</v>
      </c>
      <c r="R224" s="29" t="s">
        <v>133</v>
      </c>
      <c r="S224" s="29" t="s">
        <v>142</v>
      </c>
      <c r="V224" s="12">
        <v>8.4917066400000003</v>
      </c>
      <c r="W224" s="12">
        <v>84917.066399999996</v>
      </c>
      <c r="X224">
        <v>14520</v>
      </c>
      <c r="Y224">
        <v>830</v>
      </c>
      <c r="Z224" s="28">
        <f t="shared" si="30"/>
        <v>5.8482828099173547</v>
      </c>
      <c r="AA224" s="28">
        <f t="shared" si="31"/>
        <v>102.30971855421686</v>
      </c>
      <c r="AB224" s="28">
        <f t="shared" si="32"/>
        <v>4.1619666163640749</v>
      </c>
      <c r="AC224" s="28">
        <f t="shared" si="33"/>
        <v>2.9190780923760737</v>
      </c>
      <c r="AD224" s="28">
        <f t="shared" si="34"/>
        <v>0.76702836597045532</v>
      </c>
      <c r="AE224" s="28">
        <f t="shared" si="35"/>
        <v>2.0099168899584563</v>
      </c>
      <c r="AF224" s="28">
        <f t="shared" si="36"/>
        <v>0.76702836597045532</v>
      </c>
      <c r="AG224" s="43"/>
      <c r="AH224" s="43"/>
    </row>
    <row r="225" spans="1:34" x14ac:dyDescent="0.55000000000000004">
      <c r="A225" t="s">
        <v>83</v>
      </c>
      <c r="C225">
        <v>1</v>
      </c>
      <c r="D225" t="s">
        <v>27</v>
      </c>
      <c r="E225" s="9" t="s">
        <v>72</v>
      </c>
      <c r="F225" t="s">
        <v>73</v>
      </c>
      <c r="G225" s="9" t="str">
        <f t="shared" si="28"/>
        <v>Early Patchy</v>
      </c>
      <c r="H225" s="9" t="str">
        <f t="shared" si="29"/>
        <v>Early Central</v>
      </c>
      <c r="I225" t="s">
        <v>34</v>
      </c>
      <c r="J225" t="s">
        <v>156</v>
      </c>
      <c r="K225" t="s">
        <v>156</v>
      </c>
      <c r="L225" t="s">
        <v>129</v>
      </c>
      <c r="M225" s="21"/>
      <c r="N225" s="29" t="s">
        <v>253</v>
      </c>
      <c r="O225" s="29"/>
      <c r="P225" s="29" t="s">
        <v>132</v>
      </c>
      <c r="Q225" s="29" t="s">
        <v>189</v>
      </c>
      <c r="R225" s="29" t="s">
        <v>133</v>
      </c>
      <c r="S225" s="29" t="s">
        <v>142</v>
      </c>
      <c r="V225" s="12">
        <v>8.4917066400000003</v>
      </c>
      <c r="W225" s="12">
        <v>84917.066399999996</v>
      </c>
      <c r="X225">
        <v>18470</v>
      </c>
      <c r="Y225">
        <v>6700</v>
      </c>
      <c r="Z225" s="28">
        <f t="shared" si="30"/>
        <v>4.5975672116946393</v>
      </c>
      <c r="AA225" s="28">
        <f t="shared" si="31"/>
        <v>12.674189014925373</v>
      </c>
      <c r="AB225" s="28">
        <f t="shared" si="32"/>
        <v>4.2664668954402414</v>
      </c>
      <c r="AC225" s="28">
        <f t="shared" si="33"/>
        <v>3.8260748027008264</v>
      </c>
      <c r="AD225" s="28">
        <f t="shared" si="34"/>
        <v>0.66252808689428877</v>
      </c>
      <c r="AE225" s="28">
        <f t="shared" si="35"/>
        <v>1.1029201796337038</v>
      </c>
      <c r="AF225" s="28">
        <f t="shared" si="36"/>
        <v>0.66252808689428877</v>
      </c>
      <c r="AG225" s="43"/>
      <c r="AH225" s="43"/>
    </row>
    <row r="226" spans="1:34" x14ac:dyDescent="0.55000000000000004">
      <c r="A226" t="s">
        <v>83</v>
      </c>
      <c r="C226">
        <v>1</v>
      </c>
      <c r="D226" t="s">
        <v>27</v>
      </c>
      <c r="E226" s="9" t="s">
        <v>72</v>
      </c>
      <c r="F226" t="s">
        <v>73</v>
      </c>
      <c r="G226" s="9" t="str">
        <f t="shared" si="28"/>
        <v>Early Patchy</v>
      </c>
      <c r="H226" s="9" t="str">
        <f t="shared" si="29"/>
        <v>Early Central</v>
      </c>
      <c r="I226" t="s">
        <v>33</v>
      </c>
      <c r="J226" t="s">
        <v>156</v>
      </c>
      <c r="K226" t="s">
        <v>156</v>
      </c>
      <c r="L226" t="s">
        <v>129</v>
      </c>
      <c r="M226" s="21"/>
      <c r="N226" s="29" t="s">
        <v>253</v>
      </c>
      <c r="O226" s="29"/>
      <c r="P226" s="29" t="s">
        <v>132</v>
      </c>
      <c r="Q226" s="29" t="s">
        <v>189</v>
      </c>
      <c r="R226" s="29" t="s">
        <v>133</v>
      </c>
      <c r="S226" s="29" t="s">
        <v>142</v>
      </c>
      <c r="V226">
        <v>8.6444560799999994</v>
      </c>
      <c r="W226">
        <v>86444.560799999992</v>
      </c>
      <c r="X226">
        <v>20260</v>
      </c>
      <c r="Y226">
        <v>4420</v>
      </c>
      <c r="Z226" s="28">
        <f t="shared" si="30"/>
        <v>4.2667601579466927</v>
      </c>
      <c r="AA226" s="28">
        <f t="shared" si="31"/>
        <v>19.55759294117647</v>
      </c>
      <c r="AB226" s="28">
        <f t="shared" si="32"/>
        <v>4.3066394410242612</v>
      </c>
      <c r="AC226" s="28">
        <f t="shared" si="33"/>
        <v>3.6454222693490919</v>
      </c>
      <c r="AD226" s="28">
        <f t="shared" si="34"/>
        <v>0.63009823109278029</v>
      </c>
      <c r="AE226" s="28">
        <f t="shared" si="35"/>
        <v>1.2913154027679501</v>
      </c>
      <c r="AF226" s="28">
        <f t="shared" si="36"/>
        <v>0.63009823109278029</v>
      </c>
      <c r="AG226" s="43"/>
      <c r="AH226" s="43"/>
    </row>
    <row r="227" spans="1:34" x14ac:dyDescent="0.55000000000000004">
      <c r="A227" t="s">
        <v>83</v>
      </c>
      <c r="B227" t="s">
        <v>254</v>
      </c>
      <c r="C227">
        <v>1</v>
      </c>
      <c r="D227" t="s">
        <v>27</v>
      </c>
      <c r="E227" s="9" t="s">
        <v>72</v>
      </c>
      <c r="F227" t="s">
        <v>73</v>
      </c>
      <c r="G227" s="9" t="str">
        <f t="shared" si="28"/>
        <v>Early Patchy</v>
      </c>
      <c r="H227" s="9" t="str">
        <f t="shared" si="29"/>
        <v>Early Central</v>
      </c>
      <c r="I227" t="s">
        <v>40</v>
      </c>
      <c r="J227" t="s">
        <v>128</v>
      </c>
      <c r="K227" t="s">
        <v>379</v>
      </c>
      <c r="L227" t="s">
        <v>129</v>
      </c>
      <c r="M227" s="21"/>
      <c r="N227" s="29" t="s">
        <v>253</v>
      </c>
      <c r="O227" s="29"/>
      <c r="P227" s="29" t="s">
        <v>132</v>
      </c>
      <c r="Q227" s="29" t="s">
        <v>189</v>
      </c>
      <c r="R227" s="29" t="s">
        <v>133</v>
      </c>
      <c r="S227" s="29" t="s">
        <v>142</v>
      </c>
      <c r="V227">
        <v>8.6444560799999994</v>
      </c>
      <c r="W227">
        <v>86444.560799999992</v>
      </c>
      <c r="X227">
        <v>18050</v>
      </c>
      <c r="Y227">
        <v>1129</v>
      </c>
      <c r="Z227" s="28">
        <f t="shared" si="30"/>
        <v>4.7891723434903044</v>
      </c>
      <c r="AA227" s="28">
        <f t="shared" si="31"/>
        <v>76.567370062001771</v>
      </c>
      <c r="AB227" s="28">
        <f t="shared" si="32"/>
        <v>4.2564772062416765</v>
      </c>
      <c r="AC227" s="28">
        <f t="shared" si="33"/>
        <v>3.0526939419249679</v>
      </c>
      <c r="AD227" s="28">
        <f t="shared" si="34"/>
        <v>0.68026046587536515</v>
      </c>
      <c r="AE227" s="28">
        <f t="shared" si="35"/>
        <v>1.8840437301920741</v>
      </c>
      <c r="AF227" s="28">
        <f t="shared" si="36"/>
        <v>0.68026046587536515</v>
      </c>
      <c r="AG227" s="43"/>
      <c r="AH227" s="43"/>
    </row>
    <row r="228" spans="1:34" x14ac:dyDescent="0.55000000000000004">
      <c r="A228" t="s">
        <v>83</v>
      </c>
      <c r="D228" t="s">
        <v>27</v>
      </c>
      <c r="E228" s="9" t="s">
        <v>72</v>
      </c>
      <c r="F228" t="s">
        <v>73</v>
      </c>
      <c r="G228" s="9" t="str">
        <f t="shared" si="28"/>
        <v>Early Patchy</v>
      </c>
      <c r="H228" s="9" t="str">
        <f t="shared" si="29"/>
        <v>Early Central</v>
      </c>
      <c r="I228" t="s">
        <v>33</v>
      </c>
      <c r="J228" t="s">
        <v>156</v>
      </c>
      <c r="K228" t="s">
        <v>156</v>
      </c>
      <c r="L228" t="s">
        <v>129</v>
      </c>
      <c r="M228" s="21"/>
      <c r="N228" s="29" t="s">
        <v>253</v>
      </c>
      <c r="O228" s="29"/>
      <c r="P228" s="29" t="s">
        <v>132</v>
      </c>
      <c r="Q228" s="29" t="s">
        <v>189</v>
      </c>
      <c r="R228" s="29" t="s">
        <v>133</v>
      </c>
      <c r="S228" s="29" t="s">
        <v>142</v>
      </c>
      <c r="V228">
        <v>8.6444560799999994</v>
      </c>
      <c r="W228">
        <v>86444.560799999992</v>
      </c>
      <c r="X228" s="2">
        <v>19540</v>
      </c>
      <c r="Y228" s="2">
        <v>3200</v>
      </c>
      <c r="Z228" s="28">
        <f t="shared" si="30"/>
        <v>4.4239795701125892</v>
      </c>
      <c r="AA228" s="28">
        <f t="shared" si="31"/>
        <v>27.013925249999996</v>
      </c>
      <c r="AB228" s="28">
        <f t="shared" si="32"/>
        <v>4.2909245593827539</v>
      </c>
      <c r="AC228" s="28">
        <f t="shared" si="33"/>
        <v>3.5051499783199058</v>
      </c>
      <c r="AD228" s="28">
        <f t="shared" si="34"/>
        <v>0.64581311273428765</v>
      </c>
      <c r="AE228" s="28">
        <f t="shared" si="35"/>
        <v>1.4315876937971359</v>
      </c>
      <c r="AF228" s="28">
        <f t="shared" si="36"/>
        <v>0.64581311273428765</v>
      </c>
      <c r="AG228" s="43"/>
      <c r="AH228" s="43"/>
    </row>
    <row r="229" spans="1:34" s="28" customFormat="1" x14ac:dyDescent="0.55000000000000004">
      <c r="A229" s="28" t="s">
        <v>84</v>
      </c>
      <c r="B229" s="28" t="s">
        <v>255</v>
      </c>
      <c r="C229" s="28">
        <v>1</v>
      </c>
      <c r="D229" t="s">
        <v>27</v>
      </c>
      <c r="E229" s="9" t="s">
        <v>72</v>
      </c>
      <c r="F229" s="28" t="s">
        <v>73</v>
      </c>
      <c r="G229" s="9" t="str">
        <f t="shared" si="28"/>
        <v>Early Patchy</v>
      </c>
      <c r="H229" s="9" t="str">
        <f t="shared" si="29"/>
        <v>Early Central</v>
      </c>
      <c r="I229" s="28" t="s">
        <v>34</v>
      </c>
      <c r="J229" s="28" t="s">
        <v>156</v>
      </c>
      <c r="K229" s="28" t="s">
        <v>156</v>
      </c>
      <c r="L229" s="28" t="s">
        <v>129</v>
      </c>
      <c r="M229" s="30"/>
      <c r="N229" s="29" t="s">
        <v>253</v>
      </c>
      <c r="O229" s="29"/>
      <c r="P229" s="29" t="s">
        <v>132</v>
      </c>
      <c r="Q229" s="29" t="s">
        <v>189</v>
      </c>
      <c r="R229" s="29" t="s">
        <v>133</v>
      </c>
      <c r="S229" s="29" t="s">
        <v>142</v>
      </c>
      <c r="V229" s="12">
        <v>8.50997016</v>
      </c>
      <c r="W229" s="12">
        <v>85099.7016</v>
      </c>
      <c r="X229">
        <v>20030</v>
      </c>
      <c r="Y229">
        <v>9070</v>
      </c>
      <c r="Z229" s="28">
        <f t="shared" si="30"/>
        <v>4.2486121617573636</v>
      </c>
      <c r="AA229" s="28">
        <f t="shared" si="31"/>
        <v>9.3825470341786108</v>
      </c>
      <c r="AB229" s="28">
        <f t="shared" si="32"/>
        <v>4.3016809492935764</v>
      </c>
      <c r="AC229" s="28">
        <f t="shared" si="33"/>
        <v>3.9576072870600951</v>
      </c>
      <c r="AD229" s="28">
        <f t="shared" si="34"/>
        <v>0.62824708795081641</v>
      </c>
      <c r="AE229" s="28">
        <f t="shared" si="35"/>
        <v>0.97232075018429742</v>
      </c>
      <c r="AF229" s="28">
        <f t="shared" si="36"/>
        <v>0.62824708795081641</v>
      </c>
      <c r="AG229" s="43"/>
      <c r="AH229" s="43"/>
    </row>
    <row r="230" spans="1:34" x14ac:dyDescent="0.55000000000000004">
      <c r="A230" t="s">
        <v>84</v>
      </c>
      <c r="C230">
        <v>1</v>
      </c>
      <c r="D230" t="s">
        <v>27</v>
      </c>
      <c r="E230" s="9" t="s">
        <v>72</v>
      </c>
      <c r="F230" t="s">
        <v>73</v>
      </c>
      <c r="G230" s="9" t="str">
        <f t="shared" si="28"/>
        <v>Early Patchy</v>
      </c>
      <c r="H230" s="9" t="str">
        <f t="shared" si="29"/>
        <v>Early Central</v>
      </c>
      <c r="I230" t="s">
        <v>33</v>
      </c>
      <c r="J230" t="s">
        <v>156</v>
      </c>
      <c r="K230" t="s">
        <v>156</v>
      </c>
      <c r="L230" t="s">
        <v>129</v>
      </c>
      <c r="M230" s="21"/>
      <c r="N230" s="29" t="s">
        <v>253</v>
      </c>
      <c r="O230" s="29"/>
      <c r="P230" s="29" t="s">
        <v>132</v>
      </c>
      <c r="Q230" s="29" t="s">
        <v>189</v>
      </c>
      <c r="R230" s="29" t="s">
        <v>133</v>
      </c>
      <c r="S230" s="29" t="s">
        <v>142</v>
      </c>
      <c r="V230" s="12">
        <v>8.50997016</v>
      </c>
      <c r="W230" s="12">
        <v>85099.7016</v>
      </c>
      <c r="X230">
        <v>19720</v>
      </c>
      <c r="Y230">
        <v>2350</v>
      </c>
      <c r="Z230" s="28">
        <f t="shared" si="30"/>
        <v>4.3154006896551724</v>
      </c>
      <c r="AA230" s="28">
        <f t="shared" si="31"/>
        <v>36.212638978723405</v>
      </c>
      <c r="AB230" s="28">
        <f t="shared" si="32"/>
        <v>4.2949069106051923</v>
      </c>
      <c r="AC230" s="28">
        <f t="shared" si="33"/>
        <v>3.3710678622717363</v>
      </c>
      <c r="AD230" s="28">
        <f t="shared" si="34"/>
        <v>0.6350211266392003</v>
      </c>
      <c r="AE230" s="28">
        <f t="shared" si="35"/>
        <v>1.5588601749726565</v>
      </c>
      <c r="AF230" s="28">
        <f t="shared" si="36"/>
        <v>0.6350211266392003</v>
      </c>
      <c r="AG230" s="43"/>
      <c r="AH230" s="43"/>
    </row>
    <row r="231" spans="1:34" x14ac:dyDescent="0.55000000000000004">
      <c r="A231" t="s">
        <v>84</v>
      </c>
      <c r="B231" t="s">
        <v>256</v>
      </c>
      <c r="C231">
        <v>1</v>
      </c>
      <c r="D231" t="s">
        <v>27</v>
      </c>
      <c r="E231" s="9" t="s">
        <v>72</v>
      </c>
      <c r="F231" t="s">
        <v>73</v>
      </c>
      <c r="G231" s="9" t="str">
        <f t="shared" si="28"/>
        <v>Early Patchy</v>
      </c>
      <c r="H231" s="9" t="str">
        <f t="shared" si="29"/>
        <v>Early Central</v>
      </c>
      <c r="I231" t="s">
        <v>40</v>
      </c>
      <c r="J231" t="s">
        <v>128</v>
      </c>
      <c r="K231" t="s">
        <v>379</v>
      </c>
      <c r="L231" t="s">
        <v>129</v>
      </c>
      <c r="M231" s="21"/>
      <c r="N231" s="29" t="s">
        <v>253</v>
      </c>
      <c r="O231" s="29"/>
      <c r="P231" s="29" t="s">
        <v>132</v>
      </c>
      <c r="Q231" s="29" t="s">
        <v>189</v>
      </c>
      <c r="R231" s="29" t="s">
        <v>133</v>
      </c>
      <c r="S231" s="29" t="s">
        <v>142</v>
      </c>
      <c r="V231">
        <v>8.6461163999999986</v>
      </c>
      <c r="W231">
        <v>86461.16399999999</v>
      </c>
      <c r="X231">
        <v>13910</v>
      </c>
      <c r="Y231">
        <v>699</v>
      </c>
      <c r="Z231" s="28">
        <f t="shared" si="30"/>
        <v>6.2157558590941759</v>
      </c>
      <c r="AA231" s="28">
        <f t="shared" si="31"/>
        <v>123.69265236051501</v>
      </c>
      <c r="AB231" s="28">
        <f t="shared" si="32"/>
        <v>4.1433271299920467</v>
      </c>
      <c r="AC231" s="28">
        <f t="shared" si="33"/>
        <v>2.8444771757456815</v>
      </c>
      <c r="AD231" s="28">
        <f t="shared" si="34"/>
        <v>0.79349394801768569</v>
      </c>
      <c r="AE231" s="28">
        <f t="shared" si="35"/>
        <v>2.0923439022640506</v>
      </c>
      <c r="AF231" s="28">
        <f t="shared" si="36"/>
        <v>0.79349394801768569</v>
      </c>
      <c r="AG231" s="43"/>
      <c r="AH231" s="43"/>
    </row>
    <row r="232" spans="1:34" x14ac:dyDescent="0.55000000000000004">
      <c r="A232" t="s">
        <v>84</v>
      </c>
      <c r="C232">
        <v>1</v>
      </c>
      <c r="D232" t="s">
        <v>27</v>
      </c>
      <c r="E232" s="9" t="s">
        <v>72</v>
      </c>
      <c r="F232" t="s">
        <v>73</v>
      </c>
      <c r="G232" s="9" t="str">
        <f t="shared" si="28"/>
        <v>Early Patchy</v>
      </c>
      <c r="H232" s="9" t="str">
        <f t="shared" si="29"/>
        <v>Early Central</v>
      </c>
      <c r="I232" t="s">
        <v>33</v>
      </c>
      <c r="J232" t="s">
        <v>156</v>
      </c>
      <c r="K232" t="s">
        <v>156</v>
      </c>
      <c r="L232" t="s">
        <v>129</v>
      </c>
      <c r="M232" s="21"/>
      <c r="N232" s="29" t="s">
        <v>253</v>
      </c>
      <c r="O232" s="29"/>
      <c r="P232" s="29" t="s">
        <v>132</v>
      </c>
      <c r="Q232" s="29" t="s">
        <v>189</v>
      </c>
      <c r="R232" s="29" t="s">
        <v>133</v>
      </c>
      <c r="S232" s="29" t="s">
        <v>142</v>
      </c>
      <c r="V232">
        <v>8.6461163999999986</v>
      </c>
      <c r="W232">
        <v>86461.16399999999</v>
      </c>
      <c r="X232">
        <v>14360</v>
      </c>
      <c r="Y232">
        <v>1220</v>
      </c>
      <c r="Z232" s="28">
        <f t="shared" si="30"/>
        <v>6.0209724233983284</v>
      </c>
      <c r="AA232" s="28">
        <f t="shared" si="31"/>
        <v>70.869806557377046</v>
      </c>
      <c r="AB232" s="28">
        <f t="shared" si="32"/>
        <v>4.1571544399062814</v>
      </c>
      <c r="AC232" s="28">
        <f t="shared" si="33"/>
        <v>3.0863598306747484</v>
      </c>
      <c r="AD232" s="28">
        <f t="shared" si="34"/>
        <v>0.7796666381034506</v>
      </c>
      <c r="AE232" s="28">
        <f t="shared" si="35"/>
        <v>1.850461247334984</v>
      </c>
      <c r="AF232" s="28">
        <f t="shared" si="36"/>
        <v>0.7796666381034506</v>
      </c>
      <c r="AG232" s="43"/>
      <c r="AH232" s="43"/>
    </row>
    <row r="233" spans="1:34" x14ac:dyDescent="0.55000000000000004">
      <c r="A233" t="s">
        <v>84</v>
      </c>
      <c r="B233" t="s">
        <v>257</v>
      </c>
      <c r="C233">
        <v>1</v>
      </c>
      <c r="D233" t="s">
        <v>27</v>
      </c>
      <c r="E233" s="9" t="s">
        <v>72</v>
      </c>
      <c r="F233" t="s">
        <v>73</v>
      </c>
      <c r="G233" s="9" t="str">
        <f t="shared" si="28"/>
        <v>Early Patchy</v>
      </c>
      <c r="H233" s="9" t="str">
        <f t="shared" si="29"/>
        <v>Early Central</v>
      </c>
      <c r="I233" t="s">
        <v>40</v>
      </c>
      <c r="J233" t="s">
        <v>128</v>
      </c>
      <c r="K233" t="s">
        <v>379</v>
      </c>
      <c r="L233" t="s">
        <v>129</v>
      </c>
      <c r="M233" s="21"/>
      <c r="N233" s="29" t="s">
        <v>253</v>
      </c>
      <c r="O233" s="29"/>
      <c r="P233" s="29" t="s">
        <v>132</v>
      </c>
      <c r="Q233" s="29" t="s">
        <v>189</v>
      </c>
      <c r="R233" s="29" t="s">
        <v>133</v>
      </c>
      <c r="S233" s="29" t="s">
        <v>142</v>
      </c>
      <c r="V233">
        <v>8.7175101599999998</v>
      </c>
      <c r="W233">
        <v>87175.101599999995</v>
      </c>
      <c r="X233" s="2">
        <v>13770</v>
      </c>
      <c r="Y233" s="2">
        <v>598</v>
      </c>
      <c r="Z233" s="28">
        <f t="shared" si="30"/>
        <v>6.3307989542483654</v>
      </c>
      <c r="AA233" s="28">
        <f t="shared" si="31"/>
        <v>145.77776187290968</v>
      </c>
      <c r="AB233" s="28">
        <f t="shared" si="32"/>
        <v>4.1389339402569236</v>
      </c>
      <c r="AC233" s="28">
        <f t="shared" si="33"/>
        <v>2.7767011839884108</v>
      </c>
      <c r="AD233" s="28">
        <f t="shared" si="34"/>
        <v>0.80145852194874623</v>
      </c>
      <c r="AE233" s="28">
        <f t="shared" si="35"/>
        <v>2.163691278217259</v>
      </c>
      <c r="AF233" s="28">
        <f t="shared" si="36"/>
        <v>0.80145852194874623</v>
      </c>
      <c r="AG233" s="43"/>
      <c r="AH233" s="43"/>
    </row>
    <row r="234" spans="1:34" s="28" customFormat="1" x14ac:dyDescent="0.55000000000000004">
      <c r="A234" s="28" t="s">
        <v>85</v>
      </c>
      <c r="B234" s="28" t="s">
        <v>258</v>
      </c>
      <c r="C234" s="28">
        <v>1</v>
      </c>
      <c r="D234" t="s">
        <v>27</v>
      </c>
      <c r="E234" s="9" t="s">
        <v>72</v>
      </c>
      <c r="F234" s="28" t="s">
        <v>73</v>
      </c>
      <c r="G234" s="9" t="str">
        <f t="shared" si="28"/>
        <v>Early Patchy</v>
      </c>
      <c r="H234" s="9" t="str">
        <f t="shared" si="29"/>
        <v>Early Central</v>
      </c>
      <c r="I234" s="28" t="s">
        <v>34</v>
      </c>
      <c r="J234" s="28" t="s">
        <v>156</v>
      </c>
      <c r="K234" s="28" t="s">
        <v>156</v>
      </c>
      <c r="L234" s="28" t="s">
        <v>129</v>
      </c>
      <c r="M234" s="30"/>
      <c r="N234" s="29" t="s">
        <v>253</v>
      </c>
      <c r="O234" s="29"/>
      <c r="P234" s="29" t="s">
        <v>132</v>
      </c>
      <c r="Q234" s="29" t="s">
        <v>189</v>
      </c>
      <c r="R234" s="29" t="s">
        <v>133</v>
      </c>
      <c r="S234" s="29" t="s">
        <v>142</v>
      </c>
      <c r="V234" s="12">
        <v>8.7490562399999998</v>
      </c>
      <c r="W234" s="12">
        <v>87490.562399999995</v>
      </c>
      <c r="X234">
        <v>19900</v>
      </c>
      <c r="Y234">
        <v>11500</v>
      </c>
      <c r="Z234" s="28">
        <f t="shared" si="30"/>
        <v>4.3965106733668335</v>
      </c>
      <c r="AA234" s="28">
        <f t="shared" si="31"/>
        <v>7.6078749913043477</v>
      </c>
      <c r="AB234" s="28">
        <f t="shared" si="32"/>
        <v>4.2988530764097064</v>
      </c>
      <c r="AC234" s="28">
        <f t="shared" si="33"/>
        <v>4.0606978403536118</v>
      </c>
      <c r="AD234" s="28">
        <f t="shared" si="34"/>
        <v>0.64310813182794879</v>
      </c>
      <c r="AE234" s="28">
        <f t="shared" si="35"/>
        <v>0.8812633678840438</v>
      </c>
      <c r="AF234" s="28">
        <f t="shared" si="36"/>
        <v>0.64310813182794879</v>
      </c>
      <c r="AG234" s="43"/>
      <c r="AH234" s="43"/>
    </row>
    <row r="235" spans="1:34" x14ac:dyDescent="0.55000000000000004">
      <c r="A235" t="s">
        <v>85</v>
      </c>
      <c r="C235">
        <v>1</v>
      </c>
      <c r="D235" t="s">
        <v>27</v>
      </c>
      <c r="E235" s="9" t="s">
        <v>72</v>
      </c>
      <c r="F235" t="s">
        <v>73</v>
      </c>
      <c r="G235" s="9" t="str">
        <f t="shared" si="28"/>
        <v>Early Patchy</v>
      </c>
      <c r="H235" s="9" t="str">
        <f t="shared" si="29"/>
        <v>Early Central</v>
      </c>
      <c r="I235" t="s">
        <v>40</v>
      </c>
      <c r="J235" t="s">
        <v>128</v>
      </c>
      <c r="K235" t="s">
        <v>379</v>
      </c>
      <c r="L235" t="s">
        <v>129</v>
      </c>
      <c r="M235" s="21"/>
      <c r="N235" s="29" t="s">
        <v>253</v>
      </c>
      <c r="O235" s="29"/>
      <c r="P235" s="29" t="s">
        <v>132</v>
      </c>
      <c r="Q235" s="29" t="s">
        <v>189</v>
      </c>
      <c r="R235" s="29" t="s">
        <v>133</v>
      </c>
      <c r="S235" s="29" t="s">
        <v>142</v>
      </c>
      <c r="V235" s="12">
        <v>8.7490562399999998</v>
      </c>
      <c r="W235" s="12">
        <v>87490.562399999995</v>
      </c>
      <c r="X235">
        <v>18290</v>
      </c>
      <c r="Y235">
        <v>1640</v>
      </c>
      <c r="Z235" s="28">
        <f t="shared" si="30"/>
        <v>4.7835189939857843</v>
      </c>
      <c r="AA235" s="28">
        <f t="shared" si="31"/>
        <v>53.347903902439022</v>
      </c>
      <c r="AB235" s="28">
        <f t="shared" si="32"/>
        <v>4.2622137054764169</v>
      </c>
      <c r="AC235" s="28">
        <f t="shared" si="33"/>
        <v>3.214843848047698</v>
      </c>
      <c r="AD235" s="28">
        <f t="shared" si="34"/>
        <v>0.67974750276123863</v>
      </c>
      <c r="AE235" s="28">
        <f t="shared" si="35"/>
        <v>1.7271173601899577</v>
      </c>
      <c r="AF235" s="28">
        <f t="shared" si="36"/>
        <v>0.67974750276123863</v>
      </c>
      <c r="AG235" s="43"/>
      <c r="AH235" s="43"/>
    </row>
    <row r="236" spans="1:34" x14ac:dyDescent="0.55000000000000004">
      <c r="A236" t="s">
        <v>85</v>
      </c>
      <c r="C236">
        <v>1</v>
      </c>
      <c r="D236" t="s">
        <v>27</v>
      </c>
      <c r="E236" s="9" t="s">
        <v>72</v>
      </c>
      <c r="F236" t="s">
        <v>73</v>
      </c>
      <c r="G236" s="9" t="str">
        <f t="shared" si="28"/>
        <v>Early Patchy</v>
      </c>
      <c r="H236" s="9" t="str">
        <f t="shared" si="29"/>
        <v>Early Central</v>
      </c>
      <c r="I236" t="s">
        <v>33</v>
      </c>
      <c r="J236" t="s">
        <v>156</v>
      </c>
      <c r="K236" t="s">
        <v>156</v>
      </c>
      <c r="L236" t="s">
        <v>129</v>
      </c>
      <c r="M236" s="21"/>
      <c r="N236" s="29" t="s">
        <v>253</v>
      </c>
      <c r="O236" s="29"/>
      <c r="P236" s="29" t="s">
        <v>132</v>
      </c>
      <c r="Q236" s="29" t="s">
        <v>189</v>
      </c>
      <c r="R236" s="29" t="s">
        <v>133</v>
      </c>
      <c r="S236" s="29" t="s">
        <v>142</v>
      </c>
      <c r="V236" s="12">
        <v>8.7490562399999998</v>
      </c>
      <c r="W236" s="12">
        <v>87490.562399999995</v>
      </c>
      <c r="X236">
        <v>21000</v>
      </c>
      <c r="Y236">
        <v>2689</v>
      </c>
      <c r="Z236" s="28">
        <f t="shared" si="30"/>
        <v>4.1662172571428568</v>
      </c>
      <c r="AA236" s="28">
        <f t="shared" si="31"/>
        <v>32.536467980661953</v>
      </c>
      <c r="AB236" s="28">
        <f t="shared" si="32"/>
        <v>4.3222192947339195</v>
      </c>
      <c r="AC236" s="28">
        <f t="shared" si="33"/>
        <v>3.4295908022233017</v>
      </c>
      <c r="AD236" s="28">
        <f t="shared" si="34"/>
        <v>0.6197419135037362</v>
      </c>
      <c r="AE236" s="28">
        <f t="shared" si="35"/>
        <v>1.5123704060143539</v>
      </c>
      <c r="AF236" s="28">
        <f t="shared" si="36"/>
        <v>0.6197419135037362</v>
      </c>
      <c r="AG236" s="43"/>
      <c r="AH236" s="43"/>
    </row>
    <row r="237" spans="1:34" x14ac:dyDescent="0.55000000000000004">
      <c r="A237" t="s">
        <v>85</v>
      </c>
      <c r="C237">
        <v>1</v>
      </c>
      <c r="D237" t="s">
        <v>27</v>
      </c>
      <c r="E237" s="9" t="s">
        <v>72</v>
      </c>
      <c r="F237" t="s">
        <v>73</v>
      </c>
      <c r="G237" s="9" t="str">
        <f t="shared" si="28"/>
        <v>Early Patchy</v>
      </c>
      <c r="H237" s="9" t="str">
        <f t="shared" si="29"/>
        <v>Early Central</v>
      </c>
      <c r="I237" t="s">
        <v>33</v>
      </c>
      <c r="J237" t="s">
        <v>156</v>
      </c>
      <c r="K237" t="s">
        <v>156</v>
      </c>
      <c r="L237" t="s">
        <v>129</v>
      </c>
      <c r="M237" s="21"/>
      <c r="N237" s="29" t="s">
        <v>253</v>
      </c>
      <c r="O237" s="29"/>
      <c r="P237" s="29" t="s">
        <v>132</v>
      </c>
      <c r="Q237" s="29" t="s">
        <v>189</v>
      </c>
      <c r="R237" s="29" t="s">
        <v>133</v>
      </c>
      <c r="S237" s="29" t="s">
        <v>142</v>
      </c>
      <c r="V237">
        <v>8.4228033600000014</v>
      </c>
      <c r="W237">
        <v>84228.03360000001</v>
      </c>
      <c r="X237">
        <v>20330</v>
      </c>
      <c r="Y237">
        <v>3900</v>
      </c>
      <c r="Z237" s="28">
        <f t="shared" si="30"/>
        <v>4.1430414953271031</v>
      </c>
      <c r="AA237" s="28">
        <f t="shared" si="31"/>
        <v>21.596931692307695</v>
      </c>
      <c r="AB237" s="28">
        <f t="shared" si="32"/>
        <v>4.3081373786380386</v>
      </c>
      <c r="AC237" s="28">
        <f t="shared" si="33"/>
        <v>3.5910646070264991</v>
      </c>
      <c r="AD237" s="28">
        <f t="shared" si="34"/>
        <v>0.61731928306931427</v>
      </c>
      <c r="AE237" s="28">
        <f t="shared" si="35"/>
        <v>1.3343920546808536</v>
      </c>
      <c r="AF237" s="28">
        <f t="shared" si="36"/>
        <v>0.61731928306931427</v>
      </c>
      <c r="AG237" s="43"/>
      <c r="AH237" s="43"/>
    </row>
    <row r="238" spans="1:34" x14ac:dyDescent="0.55000000000000004">
      <c r="A238" t="s">
        <v>85</v>
      </c>
      <c r="B238" t="s">
        <v>259</v>
      </c>
      <c r="C238">
        <v>1</v>
      </c>
      <c r="D238" t="s">
        <v>27</v>
      </c>
      <c r="E238" s="9" t="s">
        <v>72</v>
      </c>
      <c r="F238" t="s">
        <v>73</v>
      </c>
      <c r="G238" s="9" t="str">
        <f t="shared" si="28"/>
        <v>Early Patchy</v>
      </c>
      <c r="H238" s="9" t="str">
        <f t="shared" si="29"/>
        <v>Early Central</v>
      </c>
      <c r="I238" t="s">
        <v>40</v>
      </c>
      <c r="J238" t="s">
        <v>156</v>
      </c>
      <c r="K238" t="s">
        <v>156</v>
      </c>
      <c r="L238" t="s">
        <v>129</v>
      </c>
      <c r="M238" s="21"/>
      <c r="N238" s="29" t="s">
        <v>253</v>
      </c>
      <c r="O238" s="29"/>
      <c r="P238" s="29" t="s">
        <v>132</v>
      </c>
      <c r="Q238" s="29" t="s">
        <v>189</v>
      </c>
      <c r="R238" s="29" t="s">
        <v>133</v>
      </c>
      <c r="S238" s="29" t="s">
        <v>142</v>
      </c>
      <c r="V238">
        <v>8.4228033600000014</v>
      </c>
      <c r="W238">
        <v>84228.03360000001</v>
      </c>
      <c r="X238" s="2">
        <v>21700</v>
      </c>
      <c r="Y238" s="2">
        <v>2786</v>
      </c>
      <c r="Z238" s="28">
        <f t="shared" si="30"/>
        <v>3.8814762027649774</v>
      </c>
      <c r="AA238" s="28">
        <f t="shared" si="31"/>
        <v>30.232603589375451</v>
      </c>
      <c r="AB238" s="28">
        <f t="shared" si="32"/>
        <v>4.3364597338485291</v>
      </c>
      <c r="AC238" s="28">
        <f t="shared" si="33"/>
        <v>3.4449811120879446</v>
      </c>
      <c r="AD238" s="28">
        <f t="shared" si="34"/>
        <v>0.5889969278588234</v>
      </c>
      <c r="AE238" s="28">
        <f t="shared" si="35"/>
        <v>1.4804755496194082</v>
      </c>
      <c r="AF238" s="28">
        <f t="shared" si="36"/>
        <v>0.5889969278588234</v>
      </c>
      <c r="AG238" s="43"/>
      <c r="AH238" s="43"/>
    </row>
    <row r="239" spans="1:34" s="28" customFormat="1" x14ac:dyDescent="0.55000000000000004">
      <c r="A239" s="28" t="s">
        <v>86</v>
      </c>
      <c r="B239" s="28" t="s">
        <v>260</v>
      </c>
      <c r="C239" s="28">
        <v>1</v>
      </c>
      <c r="D239" t="s">
        <v>27</v>
      </c>
      <c r="E239" s="9" t="s">
        <v>72</v>
      </c>
      <c r="F239" s="28" t="s">
        <v>73</v>
      </c>
      <c r="G239" s="9" t="str">
        <f t="shared" si="28"/>
        <v>Early Patchy</v>
      </c>
      <c r="H239" s="9" t="str">
        <f t="shared" si="29"/>
        <v>Early Central</v>
      </c>
      <c r="I239" s="28" t="s">
        <v>33</v>
      </c>
      <c r="J239" s="28" t="s">
        <v>156</v>
      </c>
      <c r="K239" s="28" t="s">
        <v>156</v>
      </c>
      <c r="L239" s="28" t="s">
        <v>129</v>
      </c>
      <c r="M239" s="30"/>
      <c r="N239" s="29" t="s">
        <v>253</v>
      </c>
      <c r="O239" s="29"/>
      <c r="P239" s="29" t="s">
        <v>132</v>
      </c>
      <c r="Q239" s="29" t="s">
        <v>189</v>
      </c>
      <c r="R239" s="29" t="s">
        <v>133</v>
      </c>
      <c r="S239" s="29" t="s">
        <v>142</v>
      </c>
      <c r="V239" s="12">
        <v>8.6270227199999994</v>
      </c>
      <c r="W239" s="12">
        <v>86270.227199999994</v>
      </c>
      <c r="X239">
        <v>18230</v>
      </c>
      <c r="Y239">
        <v>6580</v>
      </c>
      <c r="Z239" s="28">
        <f t="shared" si="30"/>
        <v>4.7323218431157432</v>
      </c>
      <c r="AA239" s="28">
        <f t="shared" si="31"/>
        <v>13.1109767781155</v>
      </c>
      <c r="AB239" s="28">
        <f t="shared" si="32"/>
        <v>4.2607866686549762</v>
      </c>
      <c r="AC239" s="28">
        <f t="shared" si="33"/>
        <v>3.8182258936139557</v>
      </c>
      <c r="AD239" s="28">
        <f t="shared" si="34"/>
        <v>0.67507427313596269</v>
      </c>
      <c r="AE239" s="28">
        <f t="shared" si="35"/>
        <v>1.1176350481769834</v>
      </c>
      <c r="AF239" s="28">
        <f t="shared" si="36"/>
        <v>0.67507427313596269</v>
      </c>
      <c r="AG239" s="43"/>
      <c r="AH239" s="43"/>
    </row>
    <row r="240" spans="1:34" x14ac:dyDescent="0.55000000000000004">
      <c r="A240" t="s">
        <v>86</v>
      </c>
      <c r="C240">
        <v>1</v>
      </c>
      <c r="D240" t="s">
        <v>27</v>
      </c>
      <c r="E240" s="9" t="s">
        <v>72</v>
      </c>
      <c r="F240" t="s">
        <v>73</v>
      </c>
      <c r="G240" s="9" t="str">
        <f t="shared" si="28"/>
        <v>Early Patchy</v>
      </c>
      <c r="H240" s="9" t="str">
        <f t="shared" si="29"/>
        <v>Early Central</v>
      </c>
      <c r="I240" t="s">
        <v>34</v>
      </c>
      <c r="J240" t="s">
        <v>156</v>
      </c>
      <c r="K240" t="s">
        <v>156</v>
      </c>
      <c r="L240" t="s">
        <v>129</v>
      </c>
      <c r="M240" s="21"/>
      <c r="N240" s="29" t="s">
        <v>253</v>
      </c>
      <c r="O240" s="29"/>
      <c r="P240" s="29" t="s">
        <v>132</v>
      </c>
      <c r="Q240" s="29" t="s">
        <v>189</v>
      </c>
      <c r="R240" s="29" t="s">
        <v>133</v>
      </c>
      <c r="S240" s="29" t="s">
        <v>142</v>
      </c>
      <c r="V240" s="12">
        <v>8.6270227199999994</v>
      </c>
      <c r="W240" s="12">
        <v>86270.227199999994</v>
      </c>
      <c r="X240">
        <v>19860</v>
      </c>
      <c r="Y240">
        <v>7320</v>
      </c>
      <c r="Z240" s="28">
        <f t="shared" si="30"/>
        <v>4.3439187915407853</v>
      </c>
      <c r="AA240" s="28">
        <f t="shared" si="31"/>
        <v>11.785550163934426</v>
      </c>
      <c r="AB240" s="28">
        <f t="shared" si="32"/>
        <v>4.2979792441593627</v>
      </c>
      <c r="AC240" s="28">
        <f t="shared" si="33"/>
        <v>3.8645110810583918</v>
      </c>
      <c r="AD240" s="28">
        <f t="shared" si="34"/>
        <v>0.63788169763157654</v>
      </c>
      <c r="AE240" s="28">
        <f t="shared" si="35"/>
        <v>1.0713498607325471</v>
      </c>
      <c r="AF240" s="28">
        <f t="shared" si="36"/>
        <v>0.63788169763157654</v>
      </c>
      <c r="AG240" s="43"/>
      <c r="AH240" s="43"/>
    </row>
    <row r="241" spans="1:34" x14ac:dyDescent="0.55000000000000004">
      <c r="A241" t="s">
        <v>86</v>
      </c>
      <c r="C241">
        <v>1</v>
      </c>
      <c r="D241" t="s">
        <v>27</v>
      </c>
      <c r="E241" s="9" t="s">
        <v>72</v>
      </c>
      <c r="F241" t="s">
        <v>73</v>
      </c>
      <c r="G241" s="9" t="str">
        <f t="shared" si="28"/>
        <v>Early Patchy</v>
      </c>
      <c r="H241" s="9" t="str">
        <f t="shared" si="29"/>
        <v>Early Central</v>
      </c>
      <c r="I241" t="s">
        <v>33</v>
      </c>
      <c r="J241" t="s">
        <v>156</v>
      </c>
      <c r="K241" t="s">
        <v>156</v>
      </c>
      <c r="L241" t="s">
        <v>129</v>
      </c>
      <c r="M241" s="21"/>
      <c r="N241" s="29" t="s">
        <v>253</v>
      </c>
      <c r="O241" s="29"/>
      <c r="P241" s="29" t="s">
        <v>132</v>
      </c>
      <c r="Q241" s="29" t="s">
        <v>189</v>
      </c>
      <c r="R241" s="29" t="s">
        <v>133</v>
      </c>
      <c r="S241" s="29" t="s">
        <v>142</v>
      </c>
      <c r="V241" s="12">
        <v>8.6270227199999994</v>
      </c>
      <c r="W241" s="12">
        <v>86270.227199999994</v>
      </c>
      <c r="X241">
        <v>19420</v>
      </c>
      <c r="Y241">
        <v>6000</v>
      </c>
      <c r="Z241" s="28">
        <f t="shared" si="30"/>
        <v>4.4423391967044283</v>
      </c>
      <c r="AA241" s="28">
        <f t="shared" si="31"/>
        <v>14.378371199999998</v>
      </c>
      <c r="AB241" s="28">
        <f t="shared" si="32"/>
        <v>4.2882492255719864</v>
      </c>
      <c r="AC241" s="28">
        <f t="shared" si="33"/>
        <v>3.7781512503836434</v>
      </c>
      <c r="AD241" s="28">
        <f t="shared" si="34"/>
        <v>0.64761171621895286</v>
      </c>
      <c r="AE241" s="28">
        <f t="shared" si="35"/>
        <v>1.1577096914072953</v>
      </c>
      <c r="AF241" s="28">
        <f t="shared" si="36"/>
        <v>0.64761171621895286</v>
      </c>
      <c r="AG241" s="43"/>
      <c r="AH241" s="43"/>
    </row>
    <row r="242" spans="1:34" x14ac:dyDescent="0.55000000000000004">
      <c r="A242" t="s">
        <v>86</v>
      </c>
      <c r="C242">
        <v>1</v>
      </c>
      <c r="D242" t="s">
        <v>27</v>
      </c>
      <c r="E242" s="9" t="s">
        <v>72</v>
      </c>
      <c r="F242" t="s">
        <v>73</v>
      </c>
      <c r="G242" s="9" t="str">
        <f t="shared" si="28"/>
        <v>Early Patchy</v>
      </c>
      <c r="H242" s="9" t="str">
        <f t="shared" si="29"/>
        <v>Early Central</v>
      </c>
      <c r="I242" t="s">
        <v>34</v>
      </c>
      <c r="J242" t="s">
        <v>156</v>
      </c>
      <c r="K242" t="s">
        <v>156</v>
      </c>
      <c r="L242" t="s">
        <v>129</v>
      </c>
      <c r="M242" s="21"/>
      <c r="N242" s="29" t="s">
        <v>253</v>
      </c>
      <c r="O242" s="29"/>
      <c r="P242" s="29" t="s">
        <v>132</v>
      </c>
      <c r="Q242" s="29" t="s">
        <v>189</v>
      </c>
      <c r="R242" s="29" t="s">
        <v>133</v>
      </c>
      <c r="S242" s="29" t="s">
        <v>142</v>
      </c>
      <c r="V242" s="12">
        <v>8.6270227199999994</v>
      </c>
      <c r="W242" s="12">
        <v>86270.227199999994</v>
      </c>
      <c r="X242">
        <v>18780</v>
      </c>
      <c r="Y242">
        <v>7590</v>
      </c>
      <c r="Z242" s="28">
        <f t="shared" si="30"/>
        <v>4.5937288178913738</v>
      </c>
      <c r="AA242" s="28">
        <f t="shared" si="31"/>
        <v>11.366301343873516</v>
      </c>
      <c r="AB242" s="28">
        <f t="shared" si="32"/>
        <v>4.2736955879300922</v>
      </c>
      <c r="AC242" s="28">
        <f t="shared" si="33"/>
        <v>3.8802417758954801</v>
      </c>
      <c r="AD242" s="28">
        <f t="shared" si="34"/>
        <v>0.66216535386084685</v>
      </c>
      <c r="AE242" s="28">
        <f t="shared" si="35"/>
        <v>1.0556191658954586</v>
      </c>
      <c r="AF242" s="28">
        <f t="shared" si="36"/>
        <v>0.66216535386084685</v>
      </c>
      <c r="AG242" s="43"/>
      <c r="AH242" s="43"/>
    </row>
    <row r="243" spans="1:34" x14ac:dyDescent="0.55000000000000004">
      <c r="A243" t="s">
        <v>86</v>
      </c>
      <c r="C243">
        <v>1</v>
      </c>
      <c r="D243" t="s">
        <v>27</v>
      </c>
      <c r="E243" s="9" t="s">
        <v>72</v>
      </c>
      <c r="F243" t="s">
        <v>73</v>
      </c>
      <c r="G243" s="9" t="str">
        <f t="shared" si="28"/>
        <v>Early Patchy</v>
      </c>
      <c r="H243" s="9" t="str">
        <f t="shared" si="29"/>
        <v>Early Central</v>
      </c>
      <c r="I243" t="s">
        <v>40</v>
      </c>
      <c r="J243" t="s">
        <v>156</v>
      </c>
      <c r="K243" t="s">
        <v>156</v>
      </c>
      <c r="L243" t="s">
        <v>129</v>
      </c>
      <c r="M243" s="21"/>
      <c r="N243" s="29" t="s">
        <v>253</v>
      </c>
      <c r="O243" s="29"/>
      <c r="P243" s="29" t="s">
        <v>132</v>
      </c>
      <c r="Q243" s="29" t="s">
        <v>189</v>
      </c>
      <c r="R243" s="29" t="s">
        <v>133</v>
      </c>
      <c r="S243" s="29" t="s">
        <v>142</v>
      </c>
      <c r="V243" s="12">
        <v>8.6270227199999994</v>
      </c>
      <c r="W243" s="12">
        <v>86270.227199999994</v>
      </c>
      <c r="X243">
        <v>18230</v>
      </c>
      <c r="Y243">
        <v>3850</v>
      </c>
      <c r="Z243" s="28">
        <f t="shared" si="30"/>
        <v>4.7323218431157432</v>
      </c>
      <c r="AA243" s="28">
        <f t="shared" si="31"/>
        <v>22.407851220779218</v>
      </c>
      <c r="AB243" s="28">
        <f t="shared" si="32"/>
        <v>4.2607866686549762</v>
      </c>
      <c r="AC243" s="28">
        <f t="shared" si="33"/>
        <v>3.5854607295085006</v>
      </c>
      <c r="AD243" s="28">
        <f t="shared" si="34"/>
        <v>0.67507427313596269</v>
      </c>
      <c r="AE243" s="28">
        <f t="shared" si="35"/>
        <v>1.3504002122824381</v>
      </c>
      <c r="AF243" s="28">
        <f t="shared" si="36"/>
        <v>0.67507427313596269</v>
      </c>
      <c r="AG243" s="43"/>
      <c r="AH243" s="43"/>
    </row>
    <row r="244" spans="1:34" x14ac:dyDescent="0.55000000000000004">
      <c r="A244" t="s">
        <v>86</v>
      </c>
      <c r="C244">
        <v>1</v>
      </c>
      <c r="D244" t="s">
        <v>27</v>
      </c>
      <c r="E244" s="9" t="s">
        <v>72</v>
      </c>
      <c r="F244" t="s">
        <v>73</v>
      </c>
      <c r="G244" s="9" t="str">
        <f t="shared" si="28"/>
        <v>Early Patchy</v>
      </c>
      <c r="H244" s="9" t="str">
        <f t="shared" si="29"/>
        <v>Early Central</v>
      </c>
      <c r="I244" t="s">
        <v>34</v>
      </c>
      <c r="J244" t="s">
        <v>156</v>
      </c>
      <c r="K244" t="s">
        <v>156</v>
      </c>
      <c r="L244" t="s">
        <v>129</v>
      </c>
      <c r="M244" s="21"/>
      <c r="N244" s="29" t="s">
        <v>253</v>
      </c>
      <c r="O244" s="29"/>
      <c r="P244" s="29" t="s">
        <v>132</v>
      </c>
      <c r="Q244" s="29" t="s">
        <v>189</v>
      </c>
      <c r="R244" s="29" t="s">
        <v>133</v>
      </c>
      <c r="S244" s="29" t="s">
        <v>142</v>
      </c>
      <c r="V244" s="12">
        <v>8.6270227199999994</v>
      </c>
      <c r="W244" s="12">
        <v>86270.227199999994</v>
      </c>
      <c r="X244" s="2">
        <v>19410</v>
      </c>
      <c r="Y244" s="2">
        <v>7450</v>
      </c>
      <c r="Z244" s="28">
        <f t="shared" si="30"/>
        <v>4.4446278825347756</v>
      </c>
      <c r="AA244" s="28">
        <f t="shared" si="31"/>
        <v>11.579896268456375</v>
      </c>
      <c r="AB244" s="28">
        <f t="shared" si="32"/>
        <v>4.2880255353883632</v>
      </c>
      <c r="AC244" s="28">
        <f t="shared" si="33"/>
        <v>3.8721562727482928</v>
      </c>
      <c r="AD244" s="28">
        <f t="shared" si="34"/>
        <v>0.64783540640257609</v>
      </c>
      <c r="AE244" s="28">
        <f t="shared" si="35"/>
        <v>1.0637046690426462</v>
      </c>
      <c r="AF244" s="28">
        <f t="shared" si="36"/>
        <v>0.64783540640257609</v>
      </c>
      <c r="AG244" s="43"/>
      <c r="AH244" s="43"/>
    </row>
    <row r="245" spans="1:34" s="28" customFormat="1" x14ac:dyDescent="0.55000000000000004">
      <c r="A245" s="28" t="s">
        <v>87</v>
      </c>
      <c r="B245" s="28" t="s">
        <v>261</v>
      </c>
      <c r="C245" s="28">
        <v>1</v>
      </c>
      <c r="D245" t="s">
        <v>27</v>
      </c>
      <c r="E245" s="9" t="s">
        <v>72</v>
      </c>
      <c r="F245" s="28" t="s">
        <v>73</v>
      </c>
      <c r="G245" s="9" t="str">
        <f t="shared" si="28"/>
        <v>Early Patchy</v>
      </c>
      <c r="H245" s="9" t="str">
        <f t="shared" si="29"/>
        <v>Early Central</v>
      </c>
      <c r="I245" s="28" t="s">
        <v>34</v>
      </c>
      <c r="J245" s="28" t="s">
        <v>156</v>
      </c>
      <c r="K245" s="28" t="s">
        <v>156</v>
      </c>
      <c r="L245" s="28" t="s">
        <v>129</v>
      </c>
      <c r="M245" s="30"/>
      <c r="N245" s="29" t="s">
        <v>253</v>
      </c>
      <c r="O245" s="29"/>
      <c r="P245" s="29" t="s">
        <v>132</v>
      </c>
      <c r="Q245" s="29" t="s">
        <v>189</v>
      </c>
      <c r="R245" s="29" t="s">
        <v>133</v>
      </c>
      <c r="S245" s="29" t="s">
        <v>142</v>
      </c>
      <c r="V245" s="12">
        <v>8.5249130399999995</v>
      </c>
      <c r="W245" s="12">
        <v>85249.130399999995</v>
      </c>
      <c r="X245">
        <v>18710</v>
      </c>
      <c r="Y245">
        <v>7680</v>
      </c>
      <c r="Z245" s="28">
        <f t="shared" si="30"/>
        <v>4.5563404810261892</v>
      </c>
      <c r="AA245" s="28">
        <f t="shared" si="31"/>
        <v>11.100147187499999</v>
      </c>
      <c r="AB245" s="28">
        <f t="shared" si="32"/>
        <v>4.2720737875000099</v>
      </c>
      <c r="AC245" s="28">
        <f t="shared" si="33"/>
        <v>3.8853612200315122</v>
      </c>
      <c r="AD245" s="28">
        <f t="shared" si="34"/>
        <v>0.65861617008349704</v>
      </c>
      <c r="AE245" s="28">
        <f t="shared" si="35"/>
        <v>1.0453287375519951</v>
      </c>
      <c r="AF245" s="28">
        <f t="shared" si="36"/>
        <v>0.65861617008349704</v>
      </c>
      <c r="AG245" s="43"/>
      <c r="AH245" s="43"/>
    </row>
    <row r="246" spans="1:34" x14ac:dyDescent="0.55000000000000004">
      <c r="A246" t="s">
        <v>87</v>
      </c>
      <c r="C246">
        <v>1</v>
      </c>
      <c r="D246" t="s">
        <v>27</v>
      </c>
      <c r="E246" s="9" t="s">
        <v>72</v>
      </c>
      <c r="F246" t="s">
        <v>73</v>
      </c>
      <c r="G246" s="9" t="str">
        <f t="shared" si="28"/>
        <v>Early Patchy</v>
      </c>
      <c r="H246" s="9" t="str">
        <f t="shared" si="29"/>
        <v>Early Central</v>
      </c>
      <c r="I246" t="s">
        <v>33</v>
      </c>
      <c r="J246" t="s">
        <v>156</v>
      </c>
      <c r="K246" t="s">
        <v>156</v>
      </c>
      <c r="L246" t="s">
        <v>129</v>
      </c>
      <c r="M246" s="21"/>
      <c r="N246" s="29" t="s">
        <v>253</v>
      </c>
      <c r="O246" s="29"/>
      <c r="P246" s="29" t="s">
        <v>132</v>
      </c>
      <c r="Q246" s="29" t="s">
        <v>189</v>
      </c>
      <c r="R246" s="29" t="s">
        <v>133</v>
      </c>
      <c r="S246" s="29" t="s">
        <v>142</v>
      </c>
      <c r="V246" s="12">
        <v>8.5249130399999995</v>
      </c>
      <c r="W246" s="12">
        <v>85249.130399999995</v>
      </c>
      <c r="X246">
        <v>18780</v>
      </c>
      <c r="Y246">
        <v>3224</v>
      </c>
      <c r="Z246" s="28">
        <f t="shared" si="30"/>
        <v>4.5393573162939296</v>
      </c>
      <c r="AA246" s="28">
        <f t="shared" si="31"/>
        <v>26.442037965260543</v>
      </c>
      <c r="AB246" s="28">
        <f t="shared" si="32"/>
        <v>4.2736955879300922</v>
      </c>
      <c r="AC246" s="28">
        <f t="shared" si="33"/>
        <v>3.5083950331330529</v>
      </c>
      <c r="AD246" s="28">
        <f t="shared" si="34"/>
        <v>0.65699436965341484</v>
      </c>
      <c r="AE246" s="28">
        <f t="shared" si="35"/>
        <v>1.4222949244504539</v>
      </c>
      <c r="AF246" s="28">
        <f t="shared" si="36"/>
        <v>0.65699436965341484</v>
      </c>
      <c r="AG246" s="43"/>
      <c r="AH246" s="43"/>
    </row>
    <row r="247" spans="1:34" x14ac:dyDescent="0.55000000000000004">
      <c r="A247" t="s">
        <v>87</v>
      </c>
      <c r="C247">
        <v>1</v>
      </c>
      <c r="D247" t="s">
        <v>27</v>
      </c>
      <c r="E247" s="9" t="s">
        <v>72</v>
      </c>
      <c r="F247" t="s">
        <v>73</v>
      </c>
      <c r="G247" s="9" t="str">
        <f t="shared" si="28"/>
        <v>Early Patchy</v>
      </c>
      <c r="H247" s="9" t="str">
        <f t="shared" si="29"/>
        <v>Early Central</v>
      </c>
      <c r="I247" t="s">
        <v>40</v>
      </c>
      <c r="J247" t="s">
        <v>128</v>
      </c>
      <c r="K247" t="s">
        <v>379</v>
      </c>
      <c r="L247" t="s">
        <v>129</v>
      </c>
      <c r="M247" s="21"/>
      <c r="N247" s="29" t="s">
        <v>253</v>
      </c>
      <c r="O247" s="29"/>
      <c r="P247" s="29" t="s">
        <v>132</v>
      </c>
      <c r="Q247" s="29" t="s">
        <v>189</v>
      </c>
      <c r="R247" s="29" t="s">
        <v>133</v>
      </c>
      <c r="S247" s="29" t="s">
        <v>142</v>
      </c>
      <c r="V247" s="12">
        <v>8.5249130399999995</v>
      </c>
      <c r="W247" s="12">
        <v>85249.130399999995</v>
      </c>
      <c r="X247">
        <v>17780</v>
      </c>
      <c r="Y247">
        <v>1580</v>
      </c>
      <c r="Z247" s="28">
        <f t="shared" si="30"/>
        <v>4.7946642519685039</v>
      </c>
      <c r="AA247" s="28">
        <f t="shared" si="31"/>
        <v>53.955145822784807</v>
      </c>
      <c r="AB247" s="28">
        <f t="shared" si="32"/>
        <v>4.2499317566341945</v>
      </c>
      <c r="AC247" s="28">
        <f t="shared" si="33"/>
        <v>3.1986570869544226</v>
      </c>
      <c r="AD247" s="28">
        <f t="shared" si="34"/>
        <v>0.68075820094931205</v>
      </c>
      <c r="AE247" s="28">
        <f t="shared" si="35"/>
        <v>1.7320328706290844</v>
      </c>
      <c r="AF247" s="28">
        <f t="shared" si="36"/>
        <v>0.68075820094931205</v>
      </c>
      <c r="AG247" s="43"/>
      <c r="AH247" s="43"/>
    </row>
    <row r="248" spans="1:34" x14ac:dyDescent="0.55000000000000004">
      <c r="A248" t="s">
        <v>87</v>
      </c>
      <c r="C248">
        <v>1</v>
      </c>
      <c r="D248" t="s">
        <v>27</v>
      </c>
      <c r="E248" s="9" t="s">
        <v>72</v>
      </c>
      <c r="F248" t="s">
        <v>73</v>
      </c>
      <c r="G248" s="9" t="str">
        <f t="shared" si="28"/>
        <v>Early Patchy</v>
      </c>
      <c r="H248" s="9" t="str">
        <f t="shared" si="29"/>
        <v>Early Central</v>
      </c>
      <c r="I248" t="s">
        <v>34</v>
      </c>
      <c r="J248" t="s">
        <v>156</v>
      </c>
      <c r="K248" t="s">
        <v>156</v>
      </c>
      <c r="L248" t="s">
        <v>129</v>
      </c>
      <c r="M248" s="21"/>
      <c r="N248" s="29" t="s">
        <v>253</v>
      </c>
      <c r="O248" s="29"/>
      <c r="P248" s="29" t="s">
        <v>132</v>
      </c>
      <c r="Q248" s="29" t="s">
        <v>189</v>
      </c>
      <c r="R248" s="29" t="s">
        <v>133</v>
      </c>
      <c r="S248" s="29" t="s">
        <v>142</v>
      </c>
      <c r="V248">
        <v>8.5000082400000014</v>
      </c>
      <c r="W248">
        <v>85000.082400000014</v>
      </c>
      <c r="X248">
        <v>19310</v>
      </c>
      <c r="Y248">
        <v>4830</v>
      </c>
      <c r="Z248" s="28">
        <f t="shared" si="30"/>
        <v>4.4018685862247544</v>
      </c>
      <c r="AA248" s="28">
        <f t="shared" si="31"/>
        <v>17.598360745341619</v>
      </c>
      <c r="AB248" s="28">
        <f t="shared" si="32"/>
        <v>4.2857822737793949</v>
      </c>
      <c r="AC248" s="28">
        <f t="shared" si="33"/>
        <v>3.6839471307515121</v>
      </c>
      <c r="AD248" s="28">
        <f t="shared" si="34"/>
        <v>0.64363707294487416</v>
      </c>
      <c r="AE248" s="28">
        <f t="shared" si="35"/>
        <v>1.2454722159727567</v>
      </c>
      <c r="AF248" s="28">
        <f t="shared" si="36"/>
        <v>0.64363707294487416</v>
      </c>
      <c r="AG248" s="43"/>
      <c r="AH248" s="43"/>
    </row>
    <row r="249" spans="1:34" x14ac:dyDescent="0.55000000000000004">
      <c r="A249" t="s">
        <v>87</v>
      </c>
      <c r="B249" t="s">
        <v>262</v>
      </c>
      <c r="C249">
        <v>1</v>
      </c>
      <c r="D249" t="s">
        <v>27</v>
      </c>
      <c r="E249" s="9" t="s">
        <v>72</v>
      </c>
      <c r="F249" t="s">
        <v>73</v>
      </c>
      <c r="G249" s="9" t="str">
        <f t="shared" si="28"/>
        <v>Early Patchy</v>
      </c>
      <c r="H249" s="9" t="str">
        <f t="shared" si="29"/>
        <v>Early Central</v>
      </c>
      <c r="I249" t="s">
        <v>40</v>
      </c>
      <c r="J249" t="s">
        <v>128</v>
      </c>
      <c r="K249" t="s">
        <v>379</v>
      </c>
      <c r="L249" t="s">
        <v>129</v>
      </c>
      <c r="M249" s="21"/>
      <c r="N249" s="29" t="s">
        <v>253</v>
      </c>
      <c r="O249" s="29"/>
      <c r="P249" s="29" t="s">
        <v>132</v>
      </c>
      <c r="Q249" s="29" t="s">
        <v>189</v>
      </c>
      <c r="R249" s="29" t="s">
        <v>133</v>
      </c>
      <c r="S249" s="29" t="s">
        <v>142</v>
      </c>
      <c r="V249">
        <v>8.5000082400000014</v>
      </c>
      <c r="W249">
        <v>85000.082400000014</v>
      </c>
      <c r="X249">
        <v>19100</v>
      </c>
      <c r="Y249">
        <v>2304</v>
      </c>
      <c r="Z249" s="28">
        <f t="shared" si="30"/>
        <v>4.4502660942408383</v>
      </c>
      <c r="AA249" s="28">
        <f t="shared" si="31"/>
        <v>36.892396875000003</v>
      </c>
      <c r="AB249" s="28">
        <f t="shared" si="32"/>
        <v>4.2810333672477272</v>
      </c>
      <c r="AC249" s="28">
        <f t="shared" si="33"/>
        <v>3.3624824747511743</v>
      </c>
      <c r="AD249" s="28">
        <f t="shared" si="34"/>
        <v>0.64838597947654131</v>
      </c>
      <c r="AE249" s="28">
        <f t="shared" si="35"/>
        <v>1.5669368719730943</v>
      </c>
      <c r="AF249" s="28">
        <f t="shared" si="36"/>
        <v>0.64838597947654131</v>
      </c>
      <c r="AG249" s="43"/>
      <c r="AH249" s="43"/>
    </row>
    <row r="250" spans="1:34" x14ac:dyDescent="0.55000000000000004">
      <c r="A250" t="s">
        <v>87</v>
      </c>
      <c r="C250">
        <v>1</v>
      </c>
      <c r="D250" t="s">
        <v>27</v>
      </c>
      <c r="E250" s="9" t="s">
        <v>72</v>
      </c>
      <c r="F250" t="s">
        <v>73</v>
      </c>
      <c r="G250" s="9" t="str">
        <f t="shared" si="28"/>
        <v>Early Patchy</v>
      </c>
      <c r="H250" s="9" t="str">
        <f t="shared" si="29"/>
        <v>Early Central</v>
      </c>
      <c r="I250" t="s">
        <v>33</v>
      </c>
      <c r="J250" t="s">
        <v>156</v>
      </c>
      <c r="K250" t="s">
        <v>156</v>
      </c>
      <c r="L250" t="s">
        <v>129</v>
      </c>
      <c r="M250" s="21"/>
      <c r="N250" s="29" t="s">
        <v>253</v>
      </c>
      <c r="O250" s="29"/>
      <c r="P250" s="29" t="s">
        <v>132</v>
      </c>
      <c r="Q250" s="29" t="s">
        <v>189</v>
      </c>
      <c r="R250" s="29" t="s">
        <v>133</v>
      </c>
      <c r="S250" s="29" t="s">
        <v>142</v>
      </c>
      <c r="V250">
        <v>8.5000082400000014</v>
      </c>
      <c r="W250">
        <v>85000.082400000014</v>
      </c>
      <c r="X250" s="2">
        <v>20690</v>
      </c>
      <c r="Y250" s="2">
        <v>2940</v>
      </c>
      <c r="Z250" s="28">
        <f t="shared" si="30"/>
        <v>4.1082688448525868</v>
      </c>
      <c r="AA250" s="28">
        <f t="shared" si="31"/>
        <v>28.911592653061231</v>
      </c>
      <c r="AB250" s="28">
        <f t="shared" si="32"/>
        <v>4.3157604906657347</v>
      </c>
      <c r="AC250" s="28">
        <f t="shared" si="33"/>
        <v>3.4683473304121573</v>
      </c>
      <c r="AD250" s="28">
        <f t="shared" si="34"/>
        <v>0.61365885605853432</v>
      </c>
      <c r="AE250" s="28">
        <f t="shared" si="35"/>
        <v>1.4610720163121116</v>
      </c>
      <c r="AF250" s="28">
        <f t="shared" si="36"/>
        <v>0.61365885605853432</v>
      </c>
      <c r="AG250" s="43"/>
      <c r="AH250" s="43"/>
    </row>
    <row r="251" spans="1:34" s="28" customFormat="1" x14ac:dyDescent="0.55000000000000004">
      <c r="A251" s="28" t="s">
        <v>88</v>
      </c>
      <c r="B251" s="28" t="s">
        <v>263</v>
      </c>
      <c r="C251" s="28">
        <v>1</v>
      </c>
      <c r="D251" t="s">
        <v>27</v>
      </c>
      <c r="E251" s="9" t="s">
        <v>72</v>
      </c>
      <c r="F251" s="28" t="s">
        <v>73</v>
      </c>
      <c r="G251" s="9" t="str">
        <f t="shared" si="28"/>
        <v>Early Patchy</v>
      </c>
      <c r="H251" s="9" t="str">
        <f t="shared" si="29"/>
        <v>Early Central</v>
      </c>
      <c r="I251" s="28" t="s">
        <v>34</v>
      </c>
      <c r="J251" s="28" t="s">
        <v>156</v>
      </c>
      <c r="K251" s="28" t="s">
        <v>156</v>
      </c>
      <c r="L251" s="28" t="s">
        <v>129</v>
      </c>
      <c r="M251" s="30"/>
      <c r="N251" s="29" t="s">
        <v>253</v>
      </c>
      <c r="O251" s="29"/>
      <c r="P251" s="29" t="s">
        <v>132</v>
      </c>
      <c r="Q251" s="29" t="s">
        <v>189</v>
      </c>
      <c r="R251" s="29" t="s">
        <v>133</v>
      </c>
      <c r="S251" s="29" t="s">
        <v>142</v>
      </c>
      <c r="V251" s="12">
        <v>8.3829556800000002</v>
      </c>
      <c r="W251" s="12">
        <v>83829.556800000006</v>
      </c>
      <c r="X251">
        <v>21730</v>
      </c>
      <c r="Y251">
        <v>4310</v>
      </c>
      <c r="Z251" s="28">
        <f t="shared" si="30"/>
        <v>3.8577798803497472</v>
      </c>
      <c r="AA251" s="28">
        <f t="shared" si="31"/>
        <v>19.450013178654295</v>
      </c>
      <c r="AB251" s="28">
        <f t="shared" si="32"/>
        <v>4.3370597263205246</v>
      </c>
      <c r="AC251" s="28">
        <f t="shared" si="33"/>
        <v>3.6344772701607315</v>
      </c>
      <c r="AD251" s="28">
        <f t="shared" si="34"/>
        <v>0.58633744376491048</v>
      </c>
      <c r="AE251" s="28">
        <f t="shared" si="35"/>
        <v>1.2889198999247033</v>
      </c>
      <c r="AF251" s="28">
        <f t="shared" si="36"/>
        <v>0.58633744376491048</v>
      </c>
      <c r="AG251" s="43"/>
      <c r="AH251" s="43"/>
    </row>
    <row r="252" spans="1:34" x14ac:dyDescent="0.55000000000000004">
      <c r="A252" t="s">
        <v>88</v>
      </c>
      <c r="C252">
        <v>1</v>
      </c>
      <c r="D252" t="s">
        <v>27</v>
      </c>
      <c r="E252" s="9" t="s">
        <v>72</v>
      </c>
      <c r="F252" t="s">
        <v>73</v>
      </c>
      <c r="G252" s="9" t="str">
        <f t="shared" si="28"/>
        <v>Early Patchy</v>
      </c>
      <c r="H252" s="9" t="str">
        <f t="shared" si="29"/>
        <v>Early Central</v>
      </c>
      <c r="I252" t="s">
        <v>40</v>
      </c>
      <c r="J252" t="s">
        <v>128</v>
      </c>
      <c r="K252" t="s">
        <v>379</v>
      </c>
      <c r="L252" t="s">
        <v>129</v>
      </c>
      <c r="M252" s="21"/>
      <c r="N252" s="29" t="s">
        <v>253</v>
      </c>
      <c r="O252" s="29"/>
      <c r="P252" s="29" t="s">
        <v>132</v>
      </c>
      <c r="Q252" s="29" t="s">
        <v>189</v>
      </c>
      <c r="R252" s="29" t="s">
        <v>133</v>
      </c>
      <c r="S252" s="29" t="s">
        <v>142</v>
      </c>
      <c r="V252" s="12">
        <v>8.3829556800000002</v>
      </c>
      <c r="W252" s="12">
        <v>83829.556800000006</v>
      </c>
      <c r="X252">
        <v>21800</v>
      </c>
      <c r="Y252">
        <v>2470</v>
      </c>
      <c r="Z252" s="28">
        <f t="shared" si="30"/>
        <v>3.845392513761468</v>
      </c>
      <c r="AA252" s="28">
        <f t="shared" si="31"/>
        <v>33.939091821862348</v>
      </c>
      <c r="AB252" s="28">
        <f t="shared" si="32"/>
        <v>4.3384564936046051</v>
      </c>
      <c r="AC252" s="28">
        <f t="shared" si="33"/>
        <v>3.3926969532596658</v>
      </c>
      <c r="AD252" s="28">
        <f t="shared" si="34"/>
        <v>0.58494067648083015</v>
      </c>
      <c r="AE252" s="28">
        <f t="shared" si="35"/>
        <v>1.5307002168257693</v>
      </c>
      <c r="AF252" s="28">
        <f t="shared" si="36"/>
        <v>0.58494067648083015</v>
      </c>
      <c r="AG252" s="43"/>
      <c r="AH252" s="43"/>
    </row>
    <row r="253" spans="1:34" x14ac:dyDescent="0.55000000000000004">
      <c r="A253" t="s">
        <v>88</v>
      </c>
      <c r="C253">
        <v>1</v>
      </c>
      <c r="D253" t="s">
        <v>27</v>
      </c>
      <c r="E253" s="9" t="s">
        <v>72</v>
      </c>
      <c r="F253" t="s">
        <v>73</v>
      </c>
      <c r="G253" s="9" t="str">
        <f t="shared" si="28"/>
        <v>Early Patchy</v>
      </c>
      <c r="H253" s="9" t="str">
        <f t="shared" si="29"/>
        <v>Early Central</v>
      </c>
      <c r="I253" t="s">
        <v>34</v>
      </c>
      <c r="J253" t="s">
        <v>156</v>
      </c>
      <c r="K253" t="s">
        <v>156</v>
      </c>
      <c r="L253" t="s">
        <v>129</v>
      </c>
      <c r="M253" s="21"/>
      <c r="N253" s="29" t="s">
        <v>253</v>
      </c>
      <c r="O253" s="29"/>
      <c r="P253" s="29" t="s">
        <v>132</v>
      </c>
      <c r="Q253" s="29" t="s">
        <v>189</v>
      </c>
      <c r="R253" s="29" t="s">
        <v>133</v>
      </c>
      <c r="S253" s="29" t="s">
        <v>142</v>
      </c>
      <c r="V253" s="12">
        <v>8.3829556800000002</v>
      </c>
      <c r="W253" s="12">
        <v>83829.556800000006</v>
      </c>
      <c r="X253">
        <v>20370</v>
      </c>
      <c r="Y253">
        <v>4670</v>
      </c>
      <c r="Z253" s="28">
        <f t="shared" si="30"/>
        <v>4.1153439764359359</v>
      </c>
      <c r="AA253" s="28">
        <f t="shared" si="31"/>
        <v>17.950654561027839</v>
      </c>
      <c r="AB253" s="28">
        <f t="shared" si="32"/>
        <v>4.3089910290001638</v>
      </c>
      <c r="AC253" s="28">
        <f t="shared" si="33"/>
        <v>3.6693168805661123</v>
      </c>
      <c r="AD253" s="28">
        <f t="shared" si="34"/>
        <v>0.61440614108527092</v>
      </c>
      <c r="AE253" s="28">
        <f t="shared" si="35"/>
        <v>1.2540802895193228</v>
      </c>
      <c r="AF253" s="28">
        <f t="shared" si="36"/>
        <v>0.61440614108527092</v>
      </c>
      <c r="AG253" s="43"/>
      <c r="AH253" s="43"/>
    </row>
    <row r="254" spans="1:34" x14ac:dyDescent="0.55000000000000004">
      <c r="A254" t="s">
        <v>88</v>
      </c>
      <c r="C254">
        <v>1</v>
      </c>
      <c r="D254" t="s">
        <v>27</v>
      </c>
      <c r="E254" s="9" t="s">
        <v>72</v>
      </c>
      <c r="F254" t="s">
        <v>73</v>
      </c>
      <c r="G254" s="9" t="str">
        <f t="shared" si="28"/>
        <v>Early Patchy</v>
      </c>
      <c r="H254" s="9" t="str">
        <f t="shared" si="29"/>
        <v>Early Central</v>
      </c>
      <c r="I254" t="s">
        <v>40</v>
      </c>
      <c r="J254" t="s">
        <v>128</v>
      </c>
      <c r="K254" t="s">
        <v>379</v>
      </c>
      <c r="L254" t="s">
        <v>129</v>
      </c>
      <c r="M254" s="21"/>
      <c r="N254" s="29" t="s">
        <v>253</v>
      </c>
      <c r="O254" s="29"/>
      <c r="P254" s="29" t="s">
        <v>132</v>
      </c>
      <c r="Q254" s="29" t="s">
        <v>189</v>
      </c>
      <c r="R254" s="29" t="s">
        <v>133</v>
      </c>
      <c r="S254" s="29" t="s">
        <v>142</v>
      </c>
      <c r="V254" s="12">
        <v>8.3829556800000002</v>
      </c>
      <c r="W254" s="12">
        <v>83829.556800000006</v>
      </c>
      <c r="X254">
        <v>20880</v>
      </c>
      <c r="Y254">
        <v>2638</v>
      </c>
      <c r="Z254" s="28">
        <f t="shared" si="30"/>
        <v>4.0148255172413796</v>
      </c>
      <c r="AA254" s="28">
        <f t="shared" si="31"/>
        <v>31.777694010614105</v>
      </c>
      <c r="AB254" s="28">
        <f t="shared" si="32"/>
        <v>4.3197304943302246</v>
      </c>
      <c r="AC254" s="28">
        <f t="shared" si="33"/>
        <v>3.4212747912103465</v>
      </c>
      <c r="AD254" s="28">
        <f t="shared" si="34"/>
        <v>0.60366667575521049</v>
      </c>
      <c r="AE254" s="28">
        <f t="shared" si="35"/>
        <v>1.5021223788750886</v>
      </c>
      <c r="AF254" s="28">
        <f t="shared" si="36"/>
        <v>0.60366667575521049</v>
      </c>
      <c r="AG254" s="43"/>
      <c r="AH254" s="43"/>
    </row>
    <row r="255" spans="1:34" x14ac:dyDescent="0.55000000000000004">
      <c r="A255" t="s">
        <v>88</v>
      </c>
      <c r="B255" t="s">
        <v>264</v>
      </c>
      <c r="C255">
        <v>1</v>
      </c>
      <c r="D255" t="s">
        <v>27</v>
      </c>
      <c r="E255" s="9" t="s">
        <v>72</v>
      </c>
      <c r="F255" t="s">
        <v>73</v>
      </c>
      <c r="G255" s="9" t="str">
        <f t="shared" si="28"/>
        <v>Early Patchy</v>
      </c>
      <c r="H255" s="9" t="str">
        <f t="shared" si="29"/>
        <v>Early Central</v>
      </c>
      <c r="I255" t="s">
        <v>34</v>
      </c>
      <c r="J255" t="s">
        <v>156</v>
      </c>
      <c r="K255" t="s">
        <v>156</v>
      </c>
      <c r="L255" t="s">
        <v>129</v>
      </c>
      <c r="M255" s="21"/>
      <c r="N255" s="29" t="s">
        <v>253</v>
      </c>
      <c r="O255" s="29"/>
      <c r="P255" s="29" t="s">
        <v>132</v>
      </c>
      <c r="Q255" s="29" t="s">
        <v>189</v>
      </c>
      <c r="R255" s="29" t="s">
        <v>133</v>
      </c>
      <c r="S255" s="29" t="s">
        <v>142</v>
      </c>
      <c r="V255">
        <v>8.3929175999999988</v>
      </c>
      <c r="W255">
        <v>83929.175999999992</v>
      </c>
      <c r="X255">
        <v>20600</v>
      </c>
      <c r="Y255">
        <v>4610</v>
      </c>
      <c r="Z255" s="28">
        <f t="shared" si="30"/>
        <v>4.0742318446601935</v>
      </c>
      <c r="AA255" s="28">
        <f t="shared" si="31"/>
        <v>18.205895010845985</v>
      </c>
      <c r="AB255" s="28">
        <f t="shared" si="32"/>
        <v>4.3138672203691533</v>
      </c>
      <c r="AC255" s="28">
        <f t="shared" si="33"/>
        <v>3.663700925389648</v>
      </c>
      <c r="AD255" s="28">
        <f t="shared" si="34"/>
        <v>0.61004573894781511</v>
      </c>
      <c r="AE255" s="28">
        <f t="shared" si="35"/>
        <v>1.2602120339273204</v>
      </c>
      <c r="AF255" s="28">
        <f t="shared" si="36"/>
        <v>0.61004573894781511</v>
      </c>
      <c r="AG255" s="43"/>
      <c r="AH255" s="43"/>
    </row>
    <row r="256" spans="1:34" x14ac:dyDescent="0.55000000000000004">
      <c r="A256" t="s">
        <v>88</v>
      </c>
      <c r="C256">
        <v>1</v>
      </c>
      <c r="D256" t="s">
        <v>27</v>
      </c>
      <c r="E256" s="9" t="s">
        <v>72</v>
      </c>
      <c r="F256" t="s">
        <v>73</v>
      </c>
      <c r="G256" s="9" t="str">
        <f t="shared" si="28"/>
        <v>Early Patchy</v>
      </c>
      <c r="H256" s="9" t="str">
        <f t="shared" si="29"/>
        <v>Early Central</v>
      </c>
      <c r="I256" t="s">
        <v>33</v>
      </c>
      <c r="J256" t="s">
        <v>156</v>
      </c>
      <c r="K256" t="s">
        <v>156</v>
      </c>
      <c r="L256" t="s">
        <v>129</v>
      </c>
      <c r="M256" s="21"/>
      <c r="N256" s="29" t="s">
        <v>253</v>
      </c>
      <c r="O256" s="29"/>
      <c r="P256" s="29" t="s">
        <v>132</v>
      </c>
      <c r="Q256" s="29" t="s">
        <v>189</v>
      </c>
      <c r="R256" s="29" t="s">
        <v>133</v>
      </c>
      <c r="S256" s="29" t="s">
        <v>142</v>
      </c>
      <c r="V256">
        <v>8.3929175999999988</v>
      </c>
      <c r="W256">
        <v>83929.175999999992</v>
      </c>
      <c r="X256">
        <v>20620</v>
      </c>
      <c r="Y256">
        <v>3000</v>
      </c>
      <c r="Z256" s="28">
        <f t="shared" si="30"/>
        <v>4.0702801163918521</v>
      </c>
      <c r="AA256" s="28">
        <f t="shared" si="31"/>
        <v>27.976391999999997</v>
      </c>
      <c r="AB256" s="28">
        <f t="shared" si="32"/>
        <v>4.314288660947498</v>
      </c>
      <c r="AC256" s="28">
        <f t="shared" si="33"/>
        <v>3.4771212547196626</v>
      </c>
      <c r="AD256" s="28">
        <f t="shared" si="34"/>
        <v>0.60962429836947074</v>
      </c>
      <c r="AE256" s="28">
        <f t="shared" si="35"/>
        <v>1.446791704597306</v>
      </c>
      <c r="AF256" s="28">
        <f t="shared" si="36"/>
        <v>0.60962429836947074</v>
      </c>
      <c r="AG256" s="43"/>
      <c r="AH256" s="43"/>
    </row>
    <row r="257" spans="1:34" x14ac:dyDescent="0.55000000000000004">
      <c r="A257" t="s">
        <v>88</v>
      </c>
      <c r="C257">
        <v>1</v>
      </c>
      <c r="D257" t="s">
        <v>27</v>
      </c>
      <c r="E257" s="9" t="s">
        <v>72</v>
      </c>
      <c r="F257" t="s">
        <v>73</v>
      </c>
      <c r="G257" s="9" t="str">
        <f t="shared" si="28"/>
        <v>Early Patchy</v>
      </c>
      <c r="H257" s="9" t="str">
        <f t="shared" si="29"/>
        <v>Early Central</v>
      </c>
      <c r="I257" t="s">
        <v>34</v>
      </c>
      <c r="J257" t="s">
        <v>156</v>
      </c>
      <c r="K257" t="s">
        <v>156</v>
      </c>
      <c r="L257" t="s">
        <v>129</v>
      </c>
      <c r="M257" s="21"/>
      <c r="N257" s="29" t="s">
        <v>253</v>
      </c>
      <c r="O257" s="29"/>
      <c r="P257" s="29" t="s">
        <v>132</v>
      </c>
      <c r="Q257" s="29" t="s">
        <v>189</v>
      </c>
      <c r="R257" s="29" t="s">
        <v>133</v>
      </c>
      <c r="S257" s="29" t="s">
        <v>142</v>
      </c>
      <c r="V257">
        <v>8.3929175999999988</v>
      </c>
      <c r="W257">
        <v>83929.175999999992</v>
      </c>
      <c r="X257">
        <v>21540</v>
      </c>
      <c r="Y257">
        <v>3960</v>
      </c>
      <c r="Z257" s="28">
        <f t="shared" si="30"/>
        <v>3.8964334261838438</v>
      </c>
      <c r="AA257" s="28">
        <f t="shared" si="31"/>
        <v>21.19423636363636</v>
      </c>
      <c r="AB257" s="28">
        <f t="shared" si="32"/>
        <v>4.3332456989619628</v>
      </c>
      <c r="AC257" s="28">
        <f t="shared" si="33"/>
        <v>3.5976951859255122</v>
      </c>
      <c r="AD257" s="28">
        <f t="shared" si="34"/>
        <v>0.59066726035500572</v>
      </c>
      <c r="AE257" s="28">
        <f t="shared" si="35"/>
        <v>1.3262177733914562</v>
      </c>
      <c r="AF257" s="28">
        <f t="shared" si="36"/>
        <v>0.59066726035500572</v>
      </c>
      <c r="AG257" s="43"/>
      <c r="AH257" s="43"/>
    </row>
    <row r="258" spans="1:34" x14ac:dyDescent="0.55000000000000004">
      <c r="A258" t="s">
        <v>88</v>
      </c>
      <c r="C258">
        <v>1</v>
      </c>
      <c r="D258" t="s">
        <v>27</v>
      </c>
      <c r="E258" s="9" t="s">
        <v>72</v>
      </c>
      <c r="F258" t="s">
        <v>73</v>
      </c>
      <c r="G258" s="9" t="str">
        <f t="shared" ref="G258:G321" si="37">CONCATENATE(D258," ",F258)</f>
        <v>Early Patchy</v>
      </c>
      <c r="H258" s="9" t="str">
        <f t="shared" ref="H258:H321" si="38">CONCATENATE(D258, " ", E258)</f>
        <v>Early Central</v>
      </c>
      <c r="I258" t="s">
        <v>40</v>
      </c>
      <c r="J258" t="s">
        <v>128</v>
      </c>
      <c r="K258" t="s">
        <v>379</v>
      </c>
      <c r="L258" t="s">
        <v>129</v>
      </c>
      <c r="M258" s="21"/>
      <c r="N258" s="29" t="s">
        <v>253</v>
      </c>
      <c r="O258" s="29"/>
      <c r="P258" s="29" t="s">
        <v>132</v>
      </c>
      <c r="Q258" s="29" t="s">
        <v>189</v>
      </c>
      <c r="R258" s="29" t="s">
        <v>133</v>
      </c>
      <c r="S258" s="29" t="s">
        <v>142</v>
      </c>
      <c r="V258">
        <v>8.3929175999999988</v>
      </c>
      <c r="W258">
        <v>83929.175999999992</v>
      </c>
      <c r="X258">
        <v>20480</v>
      </c>
      <c r="Y258">
        <v>2660</v>
      </c>
      <c r="Z258" s="28">
        <f t="shared" ref="Z258:Z321" si="39">W258/X258</f>
        <v>4.0981042968749994</v>
      </c>
      <c r="AA258" s="28">
        <f t="shared" ref="AA258:AA321" si="40">W258/Y258</f>
        <v>31.552321804511276</v>
      </c>
      <c r="AB258" s="28">
        <f t="shared" si="32"/>
        <v>4.3113299523037929</v>
      </c>
      <c r="AC258" s="28">
        <f t="shared" si="33"/>
        <v>3.424881636631067</v>
      </c>
      <c r="AD258" s="28">
        <f t="shared" si="34"/>
        <v>0.61258300701317536</v>
      </c>
      <c r="AE258" s="28">
        <f t="shared" si="35"/>
        <v>1.4990313226859016</v>
      </c>
      <c r="AF258" s="28">
        <f t="shared" si="36"/>
        <v>0.61258300701317536</v>
      </c>
      <c r="AG258" s="43"/>
      <c r="AH258" s="43"/>
    </row>
    <row r="259" spans="1:34" x14ac:dyDescent="0.55000000000000004">
      <c r="A259" t="s">
        <v>88</v>
      </c>
      <c r="C259">
        <v>1</v>
      </c>
      <c r="D259" t="s">
        <v>27</v>
      </c>
      <c r="E259" s="9" t="s">
        <v>72</v>
      </c>
      <c r="F259" t="s">
        <v>73</v>
      </c>
      <c r="G259" s="9" t="str">
        <f t="shared" si="37"/>
        <v>Early Patchy</v>
      </c>
      <c r="H259" s="9" t="str">
        <f t="shared" si="38"/>
        <v>Early Central</v>
      </c>
      <c r="I259" t="s">
        <v>33</v>
      </c>
      <c r="J259" t="s">
        <v>156</v>
      </c>
      <c r="K259" t="s">
        <v>156</v>
      </c>
      <c r="L259" t="s">
        <v>129</v>
      </c>
      <c r="M259" s="21"/>
      <c r="N259" s="29" t="s">
        <v>253</v>
      </c>
      <c r="O259" s="29"/>
      <c r="P259" s="29" t="s">
        <v>132</v>
      </c>
      <c r="Q259" s="29" t="s">
        <v>189</v>
      </c>
      <c r="R259" s="29" t="s">
        <v>133</v>
      </c>
      <c r="S259" s="29" t="s">
        <v>142</v>
      </c>
      <c r="V259">
        <v>8.3929175999999988</v>
      </c>
      <c r="W259">
        <v>83929.175999999992</v>
      </c>
      <c r="X259" s="2">
        <v>19840</v>
      </c>
      <c r="Y259" s="2">
        <v>2691</v>
      </c>
      <c r="Z259" s="28">
        <f t="shared" si="39"/>
        <v>4.2303012096774193</v>
      </c>
      <c r="AA259" s="28">
        <f t="shared" si="40"/>
        <v>31.188842809364544</v>
      </c>
      <c r="AB259" s="28">
        <f t="shared" ref="AB259:AB322" si="41">LOG10(X259)</f>
        <v>4.2975416678181597</v>
      </c>
      <c r="AC259" s="28">
        <f t="shared" ref="AC259:AC322" si="42">LOG10(Y259)</f>
        <v>3.4299136977637543</v>
      </c>
      <c r="AD259" s="28">
        <f t="shared" ref="AD259:AD322" si="43">LOG10(Z259)</f>
        <v>0.62637129149880866</v>
      </c>
      <c r="AE259" s="28">
        <f t="shared" ref="AE259:AE322" si="44">LOG10(AA259)</f>
        <v>1.4939992615532141</v>
      </c>
      <c r="AF259" s="28">
        <f t="shared" ref="AF259:AF322" si="45">AD259</f>
        <v>0.62637129149880866</v>
      </c>
      <c r="AG259" s="43"/>
      <c r="AH259" s="43"/>
    </row>
    <row r="260" spans="1:34" s="28" customFormat="1" x14ac:dyDescent="0.55000000000000004">
      <c r="A260" s="28" t="s">
        <v>89</v>
      </c>
      <c r="B260" s="28" t="s">
        <v>265</v>
      </c>
      <c r="C260" s="28">
        <v>1</v>
      </c>
      <c r="D260" t="s">
        <v>27</v>
      </c>
      <c r="E260" s="9" t="s">
        <v>72</v>
      </c>
      <c r="F260" s="28" t="s">
        <v>73</v>
      </c>
      <c r="G260" s="9" t="str">
        <f t="shared" si="37"/>
        <v>Early Patchy</v>
      </c>
      <c r="H260" s="9" t="str">
        <f t="shared" si="38"/>
        <v>Early Central</v>
      </c>
      <c r="I260" s="28" t="s">
        <v>33</v>
      </c>
      <c r="J260" s="28" t="s">
        <v>156</v>
      </c>
      <c r="K260" s="28" t="s">
        <v>156</v>
      </c>
      <c r="L260" s="28" t="s">
        <v>129</v>
      </c>
      <c r="M260" s="30"/>
      <c r="N260" s="29" t="s">
        <v>253</v>
      </c>
      <c r="O260" s="29"/>
      <c r="P260" s="29" t="s">
        <v>132</v>
      </c>
      <c r="Q260" s="29" t="s">
        <v>189</v>
      </c>
      <c r="R260" s="29" t="s">
        <v>133</v>
      </c>
      <c r="S260" s="29" t="s">
        <v>142</v>
      </c>
      <c r="V260" s="12">
        <v>8.4759336000000012</v>
      </c>
      <c r="W260" s="12">
        <v>84759.33600000001</v>
      </c>
      <c r="X260">
        <v>21060</v>
      </c>
      <c r="Y260">
        <v>2875</v>
      </c>
      <c r="Z260" s="28">
        <f t="shared" si="39"/>
        <v>4.0246598290598294</v>
      </c>
      <c r="AA260" s="28">
        <f t="shared" si="40"/>
        <v>29.481508173913046</v>
      </c>
      <c r="AB260" s="28">
        <f t="shared" si="41"/>
        <v>4.3234583668494677</v>
      </c>
      <c r="AC260" s="28">
        <f t="shared" si="42"/>
        <v>3.4586378490256493</v>
      </c>
      <c r="AD260" s="28">
        <f t="shared" si="43"/>
        <v>0.60472917896341005</v>
      </c>
      <c r="AE260" s="28">
        <f t="shared" si="44"/>
        <v>1.4695496967872286</v>
      </c>
      <c r="AF260" s="28">
        <f t="shared" si="45"/>
        <v>0.60472917896341005</v>
      </c>
      <c r="AG260" s="43"/>
      <c r="AH260" s="43"/>
    </row>
    <row r="261" spans="1:34" x14ac:dyDescent="0.55000000000000004">
      <c r="A261" t="s">
        <v>89</v>
      </c>
      <c r="C261">
        <v>1</v>
      </c>
      <c r="D261" t="s">
        <v>27</v>
      </c>
      <c r="E261" s="9" t="s">
        <v>72</v>
      </c>
      <c r="F261" t="s">
        <v>73</v>
      </c>
      <c r="G261" s="9" t="str">
        <f t="shared" si="37"/>
        <v>Early Patchy</v>
      </c>
      <c r="H261" s="9" t="str">
        <f t="shared" si="38"/>
        <v>Early Central</v>
      </c>
      <c r="I261" t="s">
        <v>34</v>
      </c>
      <c r="J261" t="s">
        <v>156</v>
      </c>
      <c r="K261" t="s">
        <v>156</v>
      </c>
      <c r="L261" t="s">
        <v>129</v>
      </c>
      <c r="M261" s="21"/>
      <c r="N261" s="29" t="s">
        <v>253</v>
      </c>
      <c r="O261" s="29"/>
      <c r="P261" s="29" t="s">
        <v>132</v>
      </c>
      <c r="Q261" s="29" t="s">
        <v>189</v>
      </c>
      <c r="R261" s="29" t="s">
        <v>133</v>
      </c>
      <c r="S261" s="29" t="s">
        <v>142</v>
      </c>
      <c r="V261" s="12">
        <v>8.4759336000000012</v>
      </c>
      <c r="W261" s="12">
        <v>84759.33600000001</v>
      </c>
      <c r="X261">
        <v>21250</v>
      </c>
      <c r="Y261">
        <v>3950</v>
      </c>
      <c r="Z261" s="28">
        <f t="shared" si="39"/>
        <v>3.9886746352941183</v>
      </c>
      <c r="AA261" s="28">
        <f t="shared" si="40"/>
        <v>21.458059746835445</v>
      </c>
      <c r="AB261" s="28">
        <f t="shared" si="41"/>
        <v>4.3273589343863303</v>
      </c>
      <c r="AC261" s="28">
        <f t="shared" si="42"/>
        <v>3.5965970956264601</v>
      </c>
      <c r="AD261" s="28">
        <f t="shared" si="43"/>
        <v>0.60082861142654742</v>
      </c>
      <c r="AE261" s="28">
        <f t="shared" si="44"/>
        <v>1.3315904501864175</v>
      </c>
      <c r="AF261" s="28">
        <f t="shared" si="45"/>
        <v>0.60082861142654742</v>
      </c>
      <c r="AG261" s="43"/>
      <c r="AH261" s="43"/>
    </row>
    <row r="262" spans="1:34" x14ac:dyDescent="0.55000000000000004">
      <c r="A262" t="s">
        <v>89</v>
      </c>
      <c r="C262">
        <v>1</v>
      </c>
      <c r="D262" t="s">
        <v>27</v>
      </c>
      <c r="E262" s="9" t="s">
        <v>72</v>
      </c>
      <c r="F262" t="s">
        <v>73</v>
      </c>
      <c r="G262" s="9" t="str">
        <f t="shared" si="37"/>
        <v>Early Patchy</v>
      </c>
      <c r="H262" s="9" t="str">
        <f t="shared" si="38"/>
        <v>Early Central</v>
      </c>
      <c r="I262" t="s">
        <v>33</v>
      </c>
      <c r="J262" t="s">
        <v>156</v>
      </c>
      <c r="K262" t="s">
        <v>156</v>
      </c>
      <c r="L262" t="s">
        <v>129</v>
      </c>
      <c r="M262" s="21"/>
      <c r="N262" s="29" t="s">
        <v>253</v>
      </c>
      <c r="O262" s="29"/>
      <c r="P262" s="29" t="s">
        <v>132</v>
      </c>
      <c r="Q262" s="29" t="s">
        <v>189</v>
      </c>
      <c r="R262" s="29" t="s">
        <v>133</v>
      </c>
      <c r="S262" s="29" t="s">
        <v>142</v>
      </c>
      <c r="V262" s="12">
        <v>8.4759336000000012</v>
      </c>
      <c r="W262" s="12">
        <v>84759.33600000001</v>
      </c>
      <c r="X262">
        <v>20760</v>
      </c>
      <c r="Y262">
        <v>2869</v>
      </c>
      <c r="Z262" s="28">
        <f t="shared" si="39"/>
        <v>4.0828196531791914</v>
      </c>
      <c r="AA262" s="28">
        <f t="shared" si="40"/>
        <v>29.543163471592894</v>
      </c>
      <c r="AB262" s="28">
        <f t="shared" si="41"/>
        <v>4.3172273491764201</v>
      </c>
      <c r="AC262" s="28">
        <f t="shared" si="42"/>
        <v>3.4577305482459986</v>
      </c>
      <c r="AD262" s="28">
        <f t="shared" si="43"/>
        <v>0.61096019663645751</v>
      </c>
      <c r="AE262" s="28">
        <f t="shared" si="44"/>
        <v>1.4704569975668793</v>
      </c>
      <c r="AF262" s="28">
        <f t="shared" si="45"/>
        <v>0.61096019663645751</v>
      </c>
      <c r="AG262" s="43"/>
      <c r="AH262" s="43"/>
    </row>
    <row r="263" spans="1:34" x14ac:dyDescent="0.55000000000000004">
      <c r="A263" t="s">
        <v>89</v>
      </c>
      <c r="C263">
        <v>1</v>
      </c>
      <c r="D263" t="s">
        <v>27</v>
      </c>
      <c r="E263" s="9" t="s">
        <v>72</v>
      </c>
      <c r="F263" t="s">
        <v>73</v>
      </c>
      <c r="G263" s="9" t="str">
        <f t="shared" si="37"/>
        <v>Early Patchy</v>
      </c>
      <c r="H263" s="9" t="str">
        <f t="shared" si="38"/>
        <v>Early Central</v>
      </c>
      <c r="I263" t="s">
        <v>34</v>
      </c>
      <c r="J263" t="s">
        <v>156</v>
      </c>
      <c r="K263" t="s">
        <v>156</v>
      </c>
      <c r="L263" t="s">
        <v>129</v>
      </c>
      <c r="M263" s="21"/>
      <c r="N263" s="29" t="s">
        <v>253</v>
      </c>
      <c r="O263" s="29"/>
      <c r="P263" s="29" t="s">
        <v>132</v>
      </c>
      <c r="Q263" s="29" t="s">
        <v>189</v>
      </c>
      <c r="R263" s="29" t="s">
        <v>133</v>
      </c>
      <c r="S263" s="29" t="s">
        <v>142</v>
      </c>
      <c r="V263" s="12">
        <v>8.4759336000000012</v>
      </c>
      <c r="W263" s="12">
        <v>84759.33600000001</v>
      </c>
      <c r="X263">
        <v>20140</v>
      </c>
      <c r="Y263">
        <v>3630</v>
      </c>
      <c r="Z263" s="28">
        <f t="shared" si="39"/>
        <v>4.2085072492552138</v>
      </c>
      <c r="AA263" s="28">
        <f t="shared" si="40"/>
        <v>23.349679338842979</v>
      </c>
      <c r="AB263" s="28">
        <f t="shared" si="41"/>
        <v>4.3040594662175993</v>
      </c>
      <c r="AC263" s="28">
        <f t="shared" si="42"/>
        <v>3.5599066250361124</v>
      </c>
      <c r="AD263" s="28">
        <f t="shared" si="43"/>
        <v>0.62412807959527861</v>
      </c>
      <c r="AE263" s="28">
        <f t="shared" si="44"/>
        <v>1.3682809207767652</v>
      </c>
      <c r="AF263" s="28">
        <f t="shared" si="45"/>
        <v>0.62412807959527861</v>
      </c>
      <c r="AG263" s="43"/>
      <c r="AH263" s="43"/>
    </row>
    <row r="264" spans="1:34" x14ac:dyDescent="0.55000000000000004">
      <c r="A264" t="s">
        <v>89</v>
      </c>
      <c r="B264" t="s">
        <v>266</v>
      </c>
      <c r="C264">
        <v>1</v>
      </c>
      <c r="D264" t="s">
        <v>27</v>
      </c>
      <c r="E264" s="9" t="s">
        <v>72</v>
      </c>
      <c r="F264" t="s">
        <v>73</v>
      </c>
      <c r="G264" s="9" t="str">
        <f t="shared" si="37"/>
        <v>Early Patchy</v>
      </c>
      <c r="H264" s="9" t="str">
        <f t="shared" si="38"/>
        <v>Early Central</v>
      </c>
      <c r="I264" t="s">
        <v>33</v>
      </c>
      <c r="J264" t="s">
        <v>156</v>
      </c>
      <c r="K264" t="s">
        <v>156</v>
      </c>
      <c r="L264" t="s">
        <v>129</v>
      </c>
      <c r="M264" s="21"/>
      <c r="N264" s="29" t="s">
        <v>253</v>
      </c>
      <c r="O264" s="29"/>
      <c r="P264" s="29" t="s">
        <v>132</v>
      </c>
      <c r="Q264" s="29" t="s">
        <v>189</v>
      </c>
      <c r="R264" s="29" t="s">
        <v>133</v>
      </c>
      <c r="S264" s="29" t="s">
        <v>142</v>
      </c>
      <c r="V264">
        <v>8.3705032799999994</v>
      </c>
      <c r="W264">
        <v>83705.032800000001</v>
      </c>
      <c r="X264">
        <v>20370</v>
      </c>
      <c r="Y264">
        <v>2600</v>
      </c>
      <c r="Z264" s="28">
        <f t="shared" si="39"/>
        <v>4.1092308689248895</v>
      </c>
      <c r="AA264" s="28">
        <f t="shared" si="40"/>
        <v>32.194243384615383</v>
      </c>
      <c r="AB264" s="28">
        <f t="shared" si="41"/>
        <v>4.3089910290001638</v>
      </c>
      <c r="AC264" s="28">
        <f t="shared" si="42"/>
        <v>3.4149733479708178</v>
      </c>
      <c r="AD264" s="28">
        <f t="shared" si="43"/>
        <v>0.61376054191494323</v>
      </c>
      <c r="AE264" s="28">
        <f t="shared" si="44"/>
        <v>1.5077782229442893</v>
      </c>
      <c r="AF264" s="28">
        <f t="shared" si="45"/>
        <v>0.61376054191494323</v>
      </c>
      <c r="AG264" s="43"/>
      <c r="AH264" s="43"/>
    </row>
    <row r="265" spans="1:34" x14ac:dyDescent="0.55000000000000004">
      <c r="A265" t="s">
        <v>89</v>
      </c>
      <c r="C265">
        <v>1</v>
      </c>
      <c r="D265" t="s">
        <v>27</v>
      </c>
      <c r="E265" s="9" t="s">
        <v>72</v>
      </c>
      <c r="F265" t="s">
        <v>73</v>
      </c>
      <c r="G265" s="9" t="str">
        <f t="shared" si="37"/>
        <v>Early Patchy</v>
      </c>
      <c r="H265" s="9" t="str">
        <f t="shared" si="38"/>
        <v>Early Central</v>
      </c>
      <c r="I265" t="s">
        <v>40</v>
      </c>
      <c r="J265" t="s">
        <v>128</v>
      </c>
      <c r="K265" t="s">
        <v>379</v>
      </c>
      <c r="L265" t="s">
        <v>129</v>
      </c>
      <c r="M265" s="21"/>
      <c r="N265" s="29" t="s">
        <v>253</v>
      </c>
      <c r="O265" s="29"/>
      <c r="P265" s="29" t="s">
        <v>132</v>
      </c>
      <c r="Q265" s="29" t="s">
        <v>189</v>
      </c>
      <c r="R265" s="29" t="s">
        <v>133</v>
      </c>
      <c r="S265" s="29" t="s">
        <v>142</v>
      </c>
      <c r="V265">
        <v>8.3705032799999994</v>
      </c>
      <c r="W265">
        <v>83705.032800000001</v>
      </c>
      <c r="X265">
        <v>13640</v>
      </c>
      <c r="Y265">
        <v>596</v>
      </c>
      <c r="Z265" s="28">
        <f t="shared" si="39"/>
        <v>6.1367326099706743</v>
      </c>
      <c r="AA265" s="28">
        <f t="shared" si="40"/>
        <v>140.44468590604026</v>
      </c>
      <c r="AB265" s="28">
        <f t="shared" si="41"/>
        <v>4.1348143703204601</v>
      </c>
      <c r="AC265" s="28">
        <f t="shared" si="42"/>
        <v>2.7752462597402365</v>
      </c>
      <c r="AD265" s="28">
        <f t="shared" si="43"/>
        <v>0.78793720059464722</v>
      </c>
      <c r="AE265" s="28">
        <f t="shared" si="44"/>
        <v>2.147505311174871</v>
      </c>
      <c r="AF265" s="28">
        <f t="shared" si="45"/>
        <v>0.78793720059464722</v>
      </c>
      <c r="AG265" s="43"/>
      <c r="AH265" s="43"/>
    </row>
    <row r="266" spans="1:34" x14ac:dyDescent="0.55000000000000004">
      <c r="A266" t="s">
        <v>89</v>
      </c>
      <c r="C266">
        <v>1</v>
      </c>
      <c r="D266" t="s">
        <v>27</v>
      </c>
      <c r="E266" s="9" t="s">
        <v>72</v>
      </c>
      <c r="F266" t="s">
        <v>73</v>
      </c>
      <c r="G266" s="9" t="str">
        <f t="shared" si="37"/>
        <v>Early Patchy</v>
      </c>
      <c r="H266" s="9" t="str">
        <f t="shared" si="38"/>
        <v>Early Central</v>
      </c>
      <c r="I266" t="s">
        <v>40</v>
      </c>
      <c r="J266" t="s">
        <v>128</v>
      </c>
      <c r="K266" t="s">
        <v>379</v>
      </c>
      <c r="L266" t="s">
        <v>129</v>
      </c>
      <c r="M266" s="21"/>
      <c r="N266" s="29" t="s">
        <v>253</v>
      </c>
      <c r="O266" s="29"/>
      <c r="P266" s="29" t="s">
        <v>132</v>
      </c>
      <c r="Q266" s="29" t="s">
        <v>189</v>
      </c>
      <c r="R266" s="29" t="s">
        <v>133</v>
      </c>
      <c r="S266" s="29" t="s">
        <v>142</v>
      </c>
      <c r="V266">
        <v>8.3705032799999994</v>
      </c>
      <c r="W266">
        <v>83705.032800000001</v>
      </c>
      <c r="X266">
        <v>14320</v>
      </c>
      <c r="Y266">
        <v>723</v>
      </c>
      <c r="Z266" s="28">
        <f t="shared" si="39"/>
        <v>5.8453235195530731</v>
      </c>
      <c r="AA266" s="28">
        <f t="shared" si="40"/>
        <v>115.7745958506224</v>
      </c>
      <c r="AB266" s="28">
        <f t="shared" si="41"/>
        <v>4.1559430179718371</v>
      </c>
      <c r="AC266" s="28">
        <f t="shared" si="42"/>
        <v>2.859138297294531</v>
      </c>
      <c r="AD266" s="28">
        <f t="shared" si="43"/>
        <v>0.76680855294327066</v>
      </c>
      <c r="AE266" s="28">
        <f t="shared" si="44"/>
        <v>2.0636132736205766</v>
      </c>
      <c r="AF266" s="28">
        <f t="shared" si="45"/>
        <v>0.76680855294327066</v>
      </c>
      <c r="AG266" s="43"/>
      <c r="AH266" s="43"/>
    </row>
    <row r="267" spans="1:34" s="28" customFormat="1" x14ac:dyDescent="0.55000000000000004">
      <c r="A267" s="32" t="s">
        <v>90</v>
      </c>
      <c r="B267" s="28" t="s">
        <v>267</v>
      </c>
      <c r="C267" s="28">
        <v>1</v>
      </c>
      <c r="D267" s="28" t="s">
        <v>27</v>
      </c>
      <c r="E267" s="9" t="s">
        <v>15</v>
      </c>
      <c r="F267" s="28" t="s">
        <v>73</v>
      </c>
      <c r="G267" s="9" t="str">
        <f t="shared" si="37"/>
        <v>Early Patchy</v>
      </c>
      <c r="H267" s="9" t="str">
        <f t="shared" si="38"/>
        <v>Early Intermediate</v>
      </c>
      <c r="I267" s="28" t="s">
        <v>40</v>
      </c>
      <c r="J267" s="28" t="s">
        <v>128</v>
      </c>
      <c r="K267" s="28" t="s">
        <v>378</v>
      </c>
      <c r="L267" s="28" t="s">
        <v>129</v>
      </c>
      <c r="M267" s="30"/>
      <c r="N267" s="29" t="s">
        <v>253</v>
      </c>
      <c r="O267" s="29"/>
      <c r="P267" s="29" t="s">
        <v>142</v>
      </c>
      <c r="Q267" s="29"/>
      <c r="R267" s="29" t="s">
        <v>133</v>
      </c>
      <c r="S267" s="29" t="s">
        <v>142</v>
      </c>
      <c r="V267" s="12">
        <v>8.7490562399999998</v>
      </c>
      <c r="W267" s="12">
        <v>87490.562399999995</v>
      </c>
      <c r="X267">
        <v>12320</v>
      </c>
      <c r="Y267">
        <v>729</v>
      </c>
      <c r="Z267" s="28">
        <f t="shared" si="39"/>
        <v>7.1015066883116882</v>
      </c>
      <c r="AA267" s="28">
        <f t="shared" si="40"/>
        <v>120.01448888888888</v>
      </c>
      <c r="AB267" s="28">
        <f t="shared" si="41"/>
        <v>4.0906107078284064</v>
      </c>
      <c r="AC267" s="28">
        <f t="shared" si="42"/>
        <v>2.8627275283179747</v>
      </c>
      <c r="AD267" s="28">
        <f t="shared" si="43"/>
        <v>0.85135050040924887</v>
      </c>
      <c r="AE267" s="28">
        <f t="shared" si="44"/>
        <v>2.0792336799196809</v>
      </c>
      <c r="AF267" s="28">
        <f t="shared" si="45"/>
        <v>0.85135050040924887</v>
      </c>
      <c r="AG267" s="43"/>
      <c r="AH267" s="43"/>
    </row>
    <row r="268" spans="1:34" x14ac:dyDescent="0.55000000000000004">
      <c r="A268" t="s">
        <v>90</v>
      </c>
      <c r="C268">
        <v>1</v>
      </c>
      <c r="D268" t="s">
        <v>27</v>
      </c>
      <c r="E268" s="9" t="s">
        <v>15</v>
      </c>
      <c r="F268" t="s">
        <v>73</v>
      </c>
      <c r="G268" s="9" t="str">
        <f t="shared" si="37"/>
        <v>Early Patchy</v>
      </c>
      <c r="H268" s="9" t="str">
        <f t="shared" si="38"/>
        <v>Early Intermediate</v>
      </c>
      <c r="I268" t="s">
        <v>40</v>
      </c>
      <c r="J268" t="s">
        <v>128</v>
      </c>
      <c r="K268" t="s">
        <v>378</v>
      </c>
      <c r="L268" t="s">
        <v>129</v>
      </c>
      <c r="M268" s="21"/>
      <c r="N268" s="29" t="s">
        <v>253</v>
      </c>
      <c r="O268" s="29"/>
      <c r="P268" s="29" t="s">
        <v>142</v>
      </c>
      <c r="Q268" s="29"/>
      <c r="R268" s="29" t="s">
        <v>133</v>
      </c>
      <c r="S268" s="29" t="s">
        <v>142</v>
      </c>
      <c r="V268" s="12">
        <v>8.7490562399999998</v>
      </c>
      <c r="W268" s="12">
        <v>87490.562399999995</v>
      </c>
      <c r="X268">
        <v>13560</v>
      </c>
      <c r="Y268">
        <v>848</v>
      </c>
      <c r="Z268" s="28">
        <f t="shared" si="39"/>
        <v>6.452106371681416</v>
      </c>
      <c r="AA268" s="28">
        <f t="shared" si="40"/>
        <v>103.17283301886792</v>
      </c>
      <c r="AB268" s="28">
        <f t="shared" si="41"/>
        <v>4.1322596895310442</v>
      </c>
      <c r="AC268" s="28">
        <f t="shared" si="42"/>
        <v>2.9283958522567137</v>
      </c>
      <c r="AD268" s="28">
        <f t="shared" si="43"/>
        <v>0.80970151870661089</v>
      </c>
      <c r="AE268" s="28">
        <f t="shared" si="44"/>
        <v>2.0135653559809414</v>
      </c>
      <c r="AF268" s="28">
        <f t="shared" si="45"/>
        <v>0.80970151870661089</v>
      </c>
      <c r="AG268" s="43"/>
      <c r="AH268" s="43"/>
    </row>
    <row r="269" spans="1:34" x14ac:dyDescent="0.55000000000000004">
      <c r="A269" t="s">
        <v>90</v>
      </c>
      <c r="C269">
        <v>1</v>
      </c>
      <c r="D269" t="s">
        <v>27</v>
      </c>
      <c r="E269" s="9" t="s">
        <v>15</v>
      </c>
      <c r="F269" t="s">
        <v>73</v>
      </c>
      <c r="G269" s="9" t="str">
        <f t="shared" si="37"/>
        <v>Early Patchy</v>
      </c>
      <c r="H269" s="9" t="str">
        <f t="shared" si="38"/>
        <v>Early Intermediate</v>
      </c>
      <c r="I269" t="s">
        <v>33</v>
      </c>
      <c r="J269" t="s">
        <v>156</v>
      </c>
      <c r="K269" t="s">
        <v>156</v>
      </c>
      <c r="L269" t="s">
        <v>129</v>
      </c>
      <c r="M269" s="21"/>
      <c r="N269" s="29" t="s">
        <v>253</v>
      </c>
      <c r="O269" s="29"/>
      <c r="P269" s="29" t="s">
        <v>142</v>
      </c>
      <c r="Q269" s="29"/>
      <c r="R269" s="29" t="s">
        <v>133</v>
      </c>
      <c r="S269" s="29" t="s">
        <v>142</v>
      </c>
      <c r="V269" s="12">
        <v>8.7490562399999998</v>
      </c>
      <c r="W269" s="12">
        <v>87490.562399999995</v>
      </c>
      <c r="X269">
        <v>14500</v>
      </c>
      <c r="Y269">
        <v>1133</v>
      </c>
      <c r="Z269" s="28">
        <f t="shared" si="39"/>
        <v>6.0338318896551719</v>
      </c>
      <c r="AA269" s="28">
        <f t="shared" si="40"/>
        <v>77.220266902030005</v>
      </c>
      <c r="AB269" s="28">
        <f t="shared" si="41"/>
        <v>4.1613680022349753</v>
      </c>
      <c r="AC269" s="28">
        <f t="shared" si="42"/>
        <v>3.0542299098633974</v>
      </c>
      <c r="AD269" s="28">
        <f t="shared" si="43"/>
        <v>0.78059320600268056</v>
      </c>
      <c r="AE269" s="28">
        <f t="shared" si="44"/>
        <v>1.8877312983742582</v>
      </c>
      <c r="AF269" s="28">
        <f t="shared" si="45"/>
        <v>0.78059320600268056</v>
      </c>
      <c r="AG269" s="43"/>
      <c r="AH269" s="43"/>
    </row>
    <row r="270" spans="1:34" x14ac:dyDescent="0.55000000000000004">
      <c r="A270" t="s">
        <v>90</v>
      </c>
      <c r="C270">
        <v>1</v>
      </c>
      <c r="D270" t="s">
        <v>27</v>
      </c>
      <c r="E270" s="9" t="s">
        <v>15</v>
      </c>
      <c r="F270" t="s">
        <v>73</v>
      </c>
      <c r="G270" s="9" t="str">
        <f t="shared" si="37"/>
        <v>Early Patchy</v>
      </c>
      <c r="H270" s="9" t="str">
        <f t="shared" si="38"/>
        <v>Early Intermediate</v>
      </c>
      <c r="I270" t="s">
        <v>40</v>
      </c>
      <c r="J270" t="s">
        <v>128</v>
      </c>
      <c r="K270" t="s">
        <v>378</v>
      </c>
      <c r="L270" t="s">
        <v>129</v>
      </c>
      <c r="M270" s="21"/>
      <c r="N270" s="29" t="s">
        <v>253</v>
      </c>
      <c r="O270" s="29"/>
      <c r="P270" s="29" t="s">
        <v>142</v>
      </c>
      <c r="Q270" s="29"/>
      <c r="R270" s="29" t="s">
        <v>133</v>
      </c>
      <c r="S270" s="29" t="s">
        <v>142</v>
      </c>
      <c r="V270" s="12">
        <v>8.7490562399999998</v>
      </c>
      <c r="W270" s="12">
        <v>87490.562399999995</v>
      </c>
      <c r="X270">
        <v>15090</v>
      </c>
      <c r="Y270">
        <v>787</v>
      </c>
      <c r="Z270" s="28">
        <f t="shared" si="39"/>
        <v>5.7979166600397614</v>
      </c>
      <c r="AA270" s="28">
        <f t="shared" si="40"/>
        <v>111.16971080050826</v>
      </c>
      <c r="AB270" s="28">
        <f t="shared" si="41"/>
        <v>4.1786892397755899</v>
      </c>
      <c r="AC270" s="28">
        <f t="shared" si="42"/>
        <v>2.8959747323590648</v>
      </c>
      <c r="AD270" s="28">
        <f t="shared" si="43"/>
        <v>0.76327196846206569</v>
      </c>
      <c r="AE270" s="28">
        <f t="shared" si="44"/>
        <v>2.0459864758785908</v>
      </c>
      <c r="AF270" s="28">
        <f t="shared" si="45"/>
        <v>0.76327196846206569</v>
      </c>
      <c r="AG270" s="43"/>
      <c r="AH270" s="43"/>
    </row>
    <row r="271" spans="1:34" x14ac:dyDescent="0.55000000000000004">
      <c r="A271" t="s">
        <v>90</v>
      </c>
      <c r="C271">
        <v>1</v>
      </c>
      <c r="D271" t="s">
        <v>27</v>
      </c>
      <c r="E271" s="9" t="s">
        <v>15</v>
      </c>
      <c r="F271" t="s">
        <v>73</v>
      </c>
      <c r="G271" s="9" t="str">
        <f t="shared" si="37"/>
        <v>Early Patchy</v>
      </c>
      <c r="H271" s="9" t="str">
        <f t="shared" si="38"/>
        <v>Early Intermediate</v>
      </c>
      <c r="I271" t="s">
        <v>33</v>
      </c>
      <c r="J271" t="s">
        <v>156</v>
      </c>
      <c r="K271" t="s">
        <v>156</v>
      </c>
      <c r="L271" t="s">
        <v>129</v>
      </c>
      <c r="M271" s="21"/>
      <c r="N271" s="29" t="s">
        <v>253</v>
      </c>
      <c r="O271" s="29"/>
      <c r="P271" s="29" t="s">
        <v>142</v>
      </c>
      <c r="Q271" s="29"/>
      <c r="R271" s="29" t="s">
        <v>133</v>
      </c>
      <c r="S271" s="29" t="s">
        <v>142</v>
      </c>
      <c r="V271" s="12">
        <v>8.7490562399999998</v>
      </c>
      <c r="W271" s="12">
        <v>87490.562399999995</v>
      </c>
      <c r="X271">
        <v>15960</v>
      </c>
      <c r="Y271">
        <v>1220</v>
      </c>
      <c r="Z271" s="28">
        <f t="shared" si="39"/>
        <v>5.481864812030075</v>
      </c>
      <c r="AA271" s="28">
        <f t="shared" si="40"/>
        <v>71.713575737704915</v>
      </c>
      <c r="AB271" s="28">
        <f t="shared" si="41"/>
        <v>4.2030328870147109</v>
      </c>
      <c r="AC271" s="28">
        <f t="shared" si="42"/>
        <v>3.0863598306747484</v>
      </c>
      <c r="AD271" s="28">
        <f t="shared" si="43"/>
        <v>0.73892832122294483</v>
      </c>
      <c r="AE271" s="28">
        <f t="shared" si="44"/>
        <v>1.8556013775629072</v>
      </c>
      <c r="AF271" s="28">
        <f t="shared" si="45"/>
        <v>0.73892832122294483</v>
      </c>
      <c r="AG271" s="43"/>
      <c r="AH271" s="43"/>
    </row>
    <row r="272" spans="1:34" x14ac:dyDescent="0.55000000000000004">
      <c r="A272" t="s">
        <v>90</v>
      </c>
      <c r="C272">
        <v>1</v>
      </c>
      <c r="D272" t="s">
        <v>27</v>
      </c>
      <c r="E272" s="9" t="s">
        <v>15</v>
      </c>
      <c r="F272" t="s">
        <v>73</v>
      </c>
      <c r="G272" s="9" t="str">
        <f t="shared" si="37"/>
        <v>Early Patchy</v>
      </c>
      <c r="H272" s="9" t="str">
        <f t="shared" si="38"/>
        <v>Early Intermediate</v>
      </c>
      <c r="I272" t="s">
        <v>34</v>
      </c>
      <c r="J272" t="s">
        <v>156</v>
      </c>
      <c r="K272" t="s">
        <v>156</v>
      </c>
      <c r="L272" t="s">
        <v>129</v>
      </c>
      <c r="M272" s="21"/>
      <c r="N272" s="29" t="s">
        <v>253</v>
      </c>
      <c r="O272" s="29"/>
      <c r="P272" s="29" t="s">
        <v>142</v>
      </c>
      <c r="Q272" s="29"/>
      <c r="R272" s="29" t="s">
        <v>133</v>
      </c>
      <c r="S272" s="29" t="s">
        <v>142</v>
      </c>
      <c r="V272" s="12">
        <v>8.7490562399999998</v>
      </c>
      <c r="W272" s="12">
        <v>87490.562399999995</v>
      </c>
      <c r="X272">
        <v>17190</v>
      </c>
      <c r="Y272">
        <v>2480</v>
      </c>
      <c r="Z272" s="28">
        <f t="shared" si="39"/>
        <v>5.089619685863874</v>
      </c>
      <c r="AA272" s="28">
        <f t="shared" si="40"/>
        <v>35.278452580645158</v>
      </c>
      <c r="AB272" s="28">
        <f t="shared" si="41"/>
        <v>4.2352758766870524</v>
      </c>
      <c r="AC272" s="28">
        <f t="shared" si="42"/>
        <v>3.3944516808262164</v>
      </c>
      <c r="AD272" s="28">
        <f t="shared" si="43"/>
        <v>0.70668533155060309</v>
      </c>
      <c r="AE272" s="28">
        <f t="shared" si="44"/>
        <v>1.5475095274114392</v>
      </c>
      <c r="AF272" s="28">
        <f t="shared" si="45"/>
        <v>0.70668533155060309</v>
      </c>
      <c r="AG272" s="43"/>
      <c r="AH272" s="43"/>
    </row>
    <row r="273" spans="1:34" x14ac:dyDescent="0.55000000000000004">
      <c r="A273" t="s">
        <v>90</v>
      </c>
      <c r="C273">
        <v>1</v>
      </c>
      <c r="D273" t="s">
        <v>27</v>
      </c>
      <c r="E273" s="9" t="s">
        <v>15</v>
      </c>
      <c r="F273" t="s">
        <v>73</v>
      </c>
      <c r="G273" s="9" t="str">
        <f t="shared" si="37"/>
        <v>Early Patchy</v>
      </c>
      <c r="H273" s="9" t="str">
        <f t="shared" si="38"/>
        <v>Early Intermediate</v>
      </c>
      <c r="I273" t="s">
        <v>40</v>
      </c>
      <c r="J273" t="s">
        <v>128</v>
      </c>
      <c r="K273" t="s">
        <v>378</v>
      </c>
      <c r="L273" t="s">
        <v>129</v>
      </c>
      <c r="M273" s="21"/>
      <c r="N273" s="29" t="s">
        <v>253</v>
      </c>
      <c r="O273" s="29"/>
      <c r="P273" s="29" t="s">
        <v>142</v>
      </c>
      <c r="Q273" s="29"/>
      <c r="R273" s="29" t="s">
        <v>133</v>
      </c>
      <c r="S273" s="29" t="s">
        <v>142</v>
      </c>
      <c r="V273" s="12">
        <v>8.7490562399999998</v>
      </c>
      <c r="W273" s="12">
        <v>87490.562399999995</v>
      </c>
      <c r="X273" s="2">
        <v>15890</v>
      </c>
      <c r="Y273" s="2">
        <v>670</v>
      </c>
      <c r="Z273" s="28">
        <f t="shared" si="39"/>
        <v>5.5060139962240404</v>
      </c>
      <c r="AA273" s="28">
        <f t="shared" si="40"/>
        <v>130.58292895522388</v>
      </c>
      <c r="AB273" s="28">
        <f t="shared" si="41"/>
        <v>4.2011238972073794</v>
      </c>
      <c r="AC273" s="28">
        <f t="shared" si="42"/>
        <v>2.8260748027008264</v>
      </c>
      <c r="AD273" s="28">
        <f t="shared" si="43"/>
        <v>0.74083731103027595</v>
      </c>
      <c r="AE273" s="28">
        <f t="shared" si="44"/>
        <v>2.1158864055368292</v>
      </c>
      <c r="AF273" s="28">
        <f t="shared" si="45"/>
        <v>0.74083731103027595</v>
      </c>
      <c r="AG273" s="43"/>
      <c r="AH273" s="43"/>
    </row>
    <row r="274" spans="1:34" s="28" customFormat="1" x14ac:dyDescent="0.55000000000000004">
      <c r="A274" s="32" t="s">
        <v>91</v>
      </c>
      <c r="B274" s="28" t="s">
        <v>268</v>
      </c>
      <c r="C274" s="28">
        <v>1</v>
      </c>
      <c r="D274" t="s">
        <v>27</v>
      </c>
      <c r="E274" s="9" t="s">
        <v>15</v>
      </c>
      <c r="F274" s="28" t="s">
        <v>73</v>
      </c>
      <c r="G274" s="9" t="str">
        <f t="shared" si="37"/>
        <v>Early Patchy</v>
      </c>
      <c r="H274" s="9" t="str">
        <f t="shared" si="38"/>
        <v>Early Intermediate</v>
      </c>
      <c r="I274" s="28" t="s">
        <v>33</v>
      </c>
      <c r="J274" s="28" t="s">
        <v>156</v>
      </c>
      <c r="K274" s="28" t="s">
        <v>156</v>
      </c>
      <c r="L274" s="28" t="s">
        <v>129</v>
      </c>
      <c r="M274" s="30"/>
      <c r="N274" s="29" t="s">
        <v>253</v>
      </c>
      <c r="O274" s="29"/>
      <c r="P274" s="29" t="s">
        <v>142</v>
      </c>
      <c r="Q274" s="29"/>
      <c r="R274" s="29" t="s">
        <v>133</v>
      </c>
      <c r="S274" s="29" t="s">
        <v>142</v>
      </c>
      <c r="V274" s="12">
        <v>8.7017371199999989</v>
      </c>
      <c r="W274" s="12">
        <v>87017.371199999994</v>
      </c>
      <c r="X274">
        <v>13350</v>
      </c>
      <c r="Y274">
        <v>910</v>
      </c>
      <c r="Z274" s="28">
        <f t="shared" si="39"/>
        <v>6.5181551460674152</v>
      </c>
      <c r="AA274" s="28">
        <f t="shared" si="40"/>
        <v>95.623484835164831</v>
      </c>
      <c r="AB274" s="28">
        <f t="shared" si="41"/>
        <v>4.1254812657005937</v>
      </c>
      <c r="AC274" s="28">
        <f t="shared" si="42"/>
        <v>2.9590413923210934</v>
      </c>
      <c r="AD274" s="28">
        <f t="shared" si="43"/>
        <v>0.81412469339194804</v>
      </c>
      <c r="AE274" s="28">
        <f t="shared" si="44"/>
        <v>1.9805645667714484</v>
      </c>
      <c r="AF274" s="28">
        <f t="shared" si="45"/>
        <v>0.81412469339194804</v>
      </c>
      <c r="AG274" s="43"/>
      <c r="AH274" s="43"/>
    </row>
    <row r="275" spans="1:34" x14ac:dyDescent="0.55000000000000004">
      <c r="A275" t="s">
        <v>91</v>
      </c>
      <c r="C275">
        <v>1</v>
      </c>
      <c r="D275" t="s">
        <v>27</v>
      </c>
      <c r="E275" s="9" t="s">
        <v>15</v>
      </c>
      <c r="F275" t="s">
        <v>73</v>
      </c>
      <c r="G275" s="9" t="str">
        <f t="shared" si="37"/>
        <v>Early Patchy</v>
      </c>
      <c r="H275" s="9" t="str">
        <f t="shared" si="38"/>
        <v>Early Intermediate</v>
      </c>
      <c r="I275" t="s">
        <v>34</v>
      </c>
      <c r="J275" t="s">
        <v>156</v>
      </c>
      <c r="K275" t="s">
        <v>156</v>
      </c>
      <c r="L275" t="s">
        <v>129</v>
      </c>
      <c r="M275" s="21"/>
      <c r="N275" s="29" t="s">
        <v>253</v>
      </c>
      <c r="O275" s="29"/>
      <c r="P275" s="29" t="s">
        <v>142</v>
      </c>
      <c r="Q275" s="29"/>
      <c r="R275" s="29" t="s">
        <v>133</v>
      </c>
      <c r="S275" s="29" t="s">
        <v>142</v>
      </c>
      <c r="V275" s="12">
        <v>8.7017371199999989</v>
      </c>
      <c r="W275" s="12">
        <v>87017.371199999994</v>
      </c>
      <c r="X275">
        <v>13710</v>
      </c>
      <c r="Y275">
        <v>1107</v>
      </c>
      <c r="Z275" s="28">
        <f t="shared" si="39"/>
        <v>6.347000087527352</v>
      </c>
      <c r="AA275" s="28">
        <f t="shared" si="40"/>
        <v>78.606478048780488</v>
      </c>
      <c r="AB275" s="28">
        <f t="shared" si="41"/>
        <v>4.137037454789513</v>
      </c>
      <c r="AC275" s="28">
        <f t="shared" si="42"/>
        <v>3.0441476208787228</v>
      </c>
      <c r="AD275" s="28">
        <f t="shared" si="43"/>
        <v>0.8025685043030294</v>
      </c>
      <c r="AE275" s="28">
        <f t="shared" si="44"/>
        <v>1.8954583382138193</v>
      </c>
      <c r="AF275" s="28">
        <f t="shared" si="45"/>
        <v>0.8025685043030294</v>
      </c>
      <c r="AG275" s="43"/>
      <c r="AH275" s="43"/>
    </row>
    <row r="276" spans="1:34" x14ac:dyDescent="0.55000000000000004">
      <c r="A276" t="s">
        <v>91</v>
      </c>
      <c r="C276">
        <v>1</v>
      </c>
      <c r="D276" t="s">
        <v>27</v>
      </c>
      <c r="E276" s="9" t="s">
        <v>15</v>
      </c>
      <c r="F276" t="s">
        <v>73</v>
      </c>
      <c r="G276" s="9" t="str">
        <f t="shared" si="37"/>
        <v>Early Patchy</v>
      </c>
      <c r="H276" s="9" t="str">
        <f t="shared" si="38"/>
        <v>Early Intermediate</v>
      </c>
      <c r="I276" t="s">
        <v>40</v>
      </c>
      <c r="J276" t="s">
        <v>128</v>
      </c>
      <c r="K276" t="s">
        <v>378</v>
      </c>
      <c r="L276" t="s">
        <v>129</v>
      </c>
      <c r="M276" s="21"/>
      <c r="N276" s="29" t="s">
        <v>253</v>
      </c>
      <c r="O276" s="29"/>
      <c r="P276" s="29" t="s">
        <v>142</v>
      </c>
      <c r="Q276" s="29"/>
      <c r="R276" s="29" t="s">
        <v>133</v>
      </c>
      <c r="S276" s="29" t="s">
        <v>142</v>
      </c>
      <c r="V276" s="12">
        <v>8.7017371199999989</v>
      </c>
      <c r="W276" s="12">
        <v>87017.371199999994</v>
      </c>
      <c r="X276">
        <v>14100</v>
      </c>
      <c r="Y276">
        <v>787</v>
      </c>
      <c r="Z276" s="28">
        <f t="shared" si="39"/>
        <v>6.1714447659574461</v>
      </c>
      <c r="AA276" s="28">
        <f t="shared" si="40"/>
        <v>110.56845133418042</v>
      </c>
      <c r="AB276" s="28">
        <f t="shared" si="41"/>
        <v>4.1492191126553797</v>
      </c>
      <c r="AC276" s="28">
        <f t="shared" si="42"/>
        <v>2.8959747323590648</v>
      </c>
      <c r="AD276" s="28">
        <f t="shared" si="43"/>
        <v>0.79038684643716206</v>
      </c>
      <c r="AE276" s="28">
        <f t="shared" si="44"/>
        <v>2.0436312267334773</v>
      </c>
      <c r="AF276" s="28">
        <f t="shared" si="45"/>
        <v>0.79038684643716206</v>
      </c>
      <c r="AG276" s="43"/>
      <c r="AH276" s="43"/>
    </row>
    <row r="277" spans="1:34" x14ac:dyDescent="0.55000000000000004">
      <c r="A277" t="s">
        <v>91</v>
      </c>
      <c r="C277">
        <v>1</v>
      </c>
      <c r="D277" t="s">
        <v>27</v>
      </c>
      <c r="E277" s="9" t="s">
        <v>15</v>
      </c>
      <c r="F277" t="s">
        <v>73</v>
      </c>
      <c r="G277" s="9" t="str">
        <f t="shared" si="37"/>
        <v>Early Patchy</v>
      </c>
      <c r="H277" s="9" t="str">
        <f t="shared" si="38"/>
        <v>Early Intermediate</v>
      </c>
      <c r="I277" t="s">
        <v>34</v>
      </c>
      <c r="J277" t="s">
        <v>156</v>
      </c>
      <c r="K277" t="s">
        <v>156</v>
      </c>
      <c r="L277" t="s">
        <v>129</v>
      </c>
      <c r="M277" s="21"/>
      <c r="N277" s="29" t="s">
        <v>253</v>
      </c>
      <c r="O277" s="29"/>
      <c r="P277" s="29" t="s">
        <v>142</v>
      </c>
      <c r="Q277" s="29"/>
      <c r="R277" s="29" t="s">
        <v>133</v>
      </c>
      <c r="S277" s="29" t="s">
        <v>142</v>
      </c>
      <c r="V277" s="12">
        <v>8.7017371199999989</v>
      </c>
      <c r="W277" s="12">
        <v>87017.371199999994</v>
      </c>
      <c r="X277">
        <v>14910</v>
      </c>
      <c r="Y277">
        <v>1203</v>
      </c>
      <c r="Z277" s="28">
        <f t="shared" si="39"/>
        <v>5.8361751307847083</v>
      </c>
      <c r="AA277" s="28">
        <f t="shared" si="40"/>
        <v>72.333641895261835</v>
      </c>
      <c r="AB277" s="28">
        <f t="shared" si="41"/>
        <v>4.173477643452995</v>
      </c>
      <c r="AC277" s="28">
        <f t="shared" si="42"/>
        <v>3.0802656273398448</v>
      </c>
      <c r="AD277" s="28">
        <f t="shared" si="43"/>
        <v>0.76612831563954753</v>
      </c>
      <c r="AE277" s="28">
        <f t="shared" si="44"/>
        <v>1.8593403317526973</v>
      </c>
      <c r="AF277" s="28">
        <f t="shared" si="45"/>
        <v>0.76612831563954753</v>
      </c>
      <c r="AG277" s="43"/>
      <c r="AH277" s="43"/>
    </row>
    <row r="278" spans="1:34" x14ac:dyDescent="0.55000000000000004">
      <c r="A278" t="s">
        <v>91</v>
      </c>
      <c r="C278">
        <v>1</v>
      </c>
      <c r="D278" t="s">
        <v>27</v>
      </c>
      <c r="E278" s="9" t="s">
        <v>15</v>
      </c>
      <c r="F278" t="s">
        <v>73</v>
      </c>
      <c r="G278" s="9" t="str">
        <f t="shared" si="37"/>
        <v>Early Patchy</v>
      </c>
      <c r="H278" s="9" t="str">
        <f t="shared" si="38"/>
        <v>Early Intermediate</v>
      </c>
      <c r="I278" t="s">
        <v>40</v>
      </c>
      <c r="J278" t="s">
        <v>128</v>
      </c>
      <c r="K278" t="s">
        <v>378</v>
      </c>
      <c r="L278" t="s">
        <v>129</v>
      </c>
      <c r="M278" s="21"/>
      <c r="N278" s="29" t="s">
        <v>253</v>
      </c>
      <c r="O278" s="29"/>
      <c r="P278" s="29" t="s">
        <v>142</v>
      </c>
      <c r="Q278" s="29"/>
      <c r="R278" s="29" t="s">
        <v>133</v>
      </c>
      <c r="S278" s="29" t="s">
        <v>142</v>
      </c>
      <c r="V278" s="12">
        <v>8.7017371199999989</v>
      </c>
      <c r="W278" s="12">
        <v>87017.371199999994</v>
      </c>
      <c r="X278">
        <v>13730</v>
      </c>
      <c r="Y278">
        <v>703</v>
      </c>
      <c r="Z278" s="28">
        <f t="shared" si="39"/>
        <v>6.3377546394756008</v>
      </c>
      <c r="AA278" s="28">
        <f t="shared" si="40"/>
        <v>123.78004438122332</v>
      </c>
      <c r="AB278" s="28">
        <f t="shared" si="41"/>
        <v>4.1376705372367555</v>
      </c>
      <c r="AC278" s="28">
        <f t="shared" si="42"/>
        <v>2.8469553250198238</v>
      </c>
      <c r="AD278" s="28">
        <f t="shared" si="43"/>
        <v>0.80193542185578692</v>
      </c>
      <c r="AE278" s="28">
        <f t="shared" si="44"/>
        <v>2.0926506340727182</v>
      </c>
      <c r="AF278" s="28">
        <f t="shared" si="45"/>
        <v>0.80193542185578692</v>
      </c>
      <c r="AG278" s="43"/>
      <c r="AH278" s="43"/>
    </row>
    <row r="279" spans="1:34" x14ac:dyDescent="0.55000000000000004">
      <c r="A279" t="s">
        <v>91</v>
      </c>
      <c r="C279">
        <v>1</v>
      </c>
      <c r="D279" t="s">
        <v>27</v>
      </c>
      <c r="E279" s="9" t="s">
        <v>15</v>
      </c>
      <c r="F279" t="s">
        <v>73</v>
      </c>
      <c r="G279" s="9" t="str">
        <f t="shared" si="37"/>
        <v>Early Patchy</v>
      </c>
      <c r="H279" s="9" t="str">
        <f t="shared" si="38"/>
        <v>Early Intermediate</v>
      </c>
      <c r="I279" t="s">
        <v>33</v>
      </c>
      <c r="J279" t="s">
        <v>156</v>
      </c>
      <c r="K279" t="s">
        <v>156</v>
      </c>
      <c r="L279" t="s">
        <v>129</v>
      </c>
      <c r="M279" s="21"/>
      <c r="N279" s="29" t="s">
        <v>253</v>
      </c>
      <c r="O279" s="29"/>
      <c r="P279" s="29" t="s">
        <v>142</v>
      </c>
      <c r="Q279" s="29"/>
      <c r="R279" s="29" t="s">
        <v>133</v>
      </c>
      <c r="S279" s="29" t="s">
        <v>142</v>
      </c>
      <c r="V279" s="12">
        <v>8.7017371199999989</v>
      </c>
      <c r="W279" s="12">
        <v>87017.371199999994</v>
      </c>
      <c r="X279">
        <v>13580</v>
      </c>
      <c r="Y279">
        <v>892</v>
      </c>
      <c r="Z279" s="28">
        <f t="shared" si="39"/>
        <v>6.4077592930780556</v>
      </c>
      <c r="AA279" s="28">
        <f t="shared" si="40"/>
        <v>97.553106726457386</v>
      </c>
      <c r="AB279" s="28">
        <f t="shared" si="41"/>
        <v>4.1328997699444825</v>
      </c>
      <c r="AC279" s="28">
        <f t="shared" si="42"/>
        <v>2.9503648543761232</v>
      </c>
      <c r="AD279" s="28">
        <f t="shared" si="43"/>
        <v>0.80670618914805914</v>
      </c>
      <c r="AE279" s="28">
        <f t="shared" si="44"/>
        <v>1.9892411047164189</v>
      </c>
      <c r="AF279" s="28">
        <f t="shared" si="45"/>
        <v>0.80670618914805914</v>
      </c>
      <c r="AG279" s="43"/>
      <c r="AH279" s="43"/>
    </row>
    <row r="280" spans="1:34" x14ac:dyDescent="0.55000000000000004">
      <c r="A280" t="s">
        <v>91</v>
      </c>
      <c r="C280">
        <v>1</v>
      </c>
      <c r="D280" t="s">
        <v>27</v>
      </c>
      <c r="E280" s="9" t="s">
        <v>15</v>
      </c>
      <c r="F280" t="s">
        <v>73</v>
      </c>
      <c r="G280" s="9" t="str">
        <f t="shared" si="37"/>
        <v>Early Patchy</v>
      </c>
      <c r="H280" s="9" t="str">
        <f t="shared" si="38"/>
        <v>Early Intermediate</v>
      </c>
      <c r="I280" t="s">
        <v>33</v>
      </c>
      <c r="J280" t="s">
        <v>156</v>
      </c>
      <c r="K280" t="s">
        <v>156</v>
      </c>
      <c r="L280" t="s">
        <v>129</v>
      </c>
      <c r="M280" s="21"/>
      <c r="N280" s="29" t="s">
        <v>253</v>
      </c>
      <c r="O280" s="29"/>
      <c r="P280" s="29" t="s">
        <v>142</v>
      </c>
      <c r="Q280" s="29"/>
      <c r="R280" s="29" t="s">
        <v>133</v>
      </c>
      <c r="S280" s="29" t="s">
        <v>142</v>
      </c>
      <c r="V280" s="12">
        <v>8.7017371199999989</v>
      </c>
      <c r="W280" s="12">
        <v>87017.371199999994</v>
      </c>
      <c r="X280">
        <v>13960</v>
      </c>
      <c r="Y280">
        <v>780</v>
      </c>
      <c r="Z280" s="28">
        <f t="shared" si="39"/>
        <v>6.233336045845272</v>
      </c>
      <c r="AA280" s="28">
        <f t="shared" si="40"/>
        <v>111.56073230769231</v>
      </c>
      <c r="AB280" s="28">
        <f t="shared" si="41"/>
        <v>4.1448854182871422</v>
      </c>
      <c r="AC280" s="28">
        <f t="shared" si="42"/>
        <v>2.8920946026904804</v>
      </c>
      <c r="AD280" s="28">
        <f t="shared" si="43"/>
        <v>0.79472054080539978</v>
      </c>
      <c r="AE280" s="28">
        <f t="shared" si="44"/>
        <v>2.0475113564020617</v>
      </c>
      <c r="AF280" s="28">
        <f t="shared" si="45"/>
        <v>0.79472054080539978</v>
      </c>
      <c r="AG280" s="43"/>
      <c r="AH280" s="43"/>
    </row>
    <row r="281" spans="1:34" x14ac:dyDescent="0.55000000000000004">
      <c r="A281" t="s">
        <v>91</v>
      </c>
      <c r="C281">
        <v>1</v>
      </c>
      <c r="D281" t="s">
        <v>27</v>
      </c>
      <c r="E281" s="9" t="s">
        <v>15</v>
      </c>
      <c r="F281" t="s">
        <v>73</v>
      </c>
      <c r="G281" s="9" t="str">
        <f t="shared" si="37"/>
        <v>Early Patchy</v>
      </c>
      <c r="H281" s="9" t="str">
        <f t="shared" si="38"/>
        <v>Early Intermediate</v>
      </c>
      <c r="I281" t="s">
        <v>40</v>
      </c>
      <c r="J281" t="s">
        <v>128</v>
      </c>
      <c r="K281" t="s">
        <v>378</v>
      </c>
      <c r="L281" t="s">
        <v>129</v>
      </c>
      <c r="M281" s="21"/>
      <c r="N281" s="29" t="s">
        <v>253</v>
      </c>
      <c r="O281" s="29"/>
      <c r="P281" s="29" t="s">
        <v>142</v>
      </c>
      <c r="Q281" s="29"/>
      <c r="R281" s="29" t="s">
        <v>133</v>
      </c>
      <c r="S281" s="29" t="s">
        <v>142</v>
      </c>
      <c r="V281" s="12">
        <v>8.7017371199999989</v>
      </c>
      <c r="W281" s="12">
        <v>87017.371199999994</v>
      </c>
      <c r="X281" s="2">
        <v>12720</v>
      </c>
      <c r="Y281" s="2">
        <v>523</v>
      </c>
      <c r="Z281" s="28">
        <f t="shared" si="39"/>
        <v>6.8409883018867923</v>
      </c>
      <c r="AA281" s="28">
        <f t="shared" si="40"/>
        <v>166.38120688336519</v>
      </c>
      <c r="AB281" s="28">
        <f t="shared" si="41"/>
        <v>4.1044871113123946</v>
      </c>
      <c r="AC281" s="28">
        <f t="shared" si="42"/>
        <v>2.7185016888672742</v>
      </c>
      <c r="AD281" s="28">
        <f t="shared" si="43"/>
        <v>0.835118847780147</v>
      </c>
      <c r="AE281" s="28">
        <f t="shared" si="44"/>
        <v>2.2211042702252679</v>
      </c>
      <c r="AF281" s="28">
        <f t="shared" si="45"/>
        <v>0.835118847780147</v>
      </c>
      <c r="AG281" s="43"/>
      <c r="AH281" s="43"/>
    </row>
    <row r="282" spans="1:34" s="28" customFormat="1" x14ac:dyDescent="0.55000000000000004">
      <c r="A282" s="28" t="s">
        <v>92</v>
      </c>
      <c r="B282" s="28" t="s">
        <v>269</v>
      </c>
      <c r="C282" s="28">
        <v>1</v>
      </c>
      <c r="D282" t="s">
        <v>27</v>
      </c>
      <c r="E282" s="9" t="s">
        <v>15</v>
      </c>
      <c r="F282" s="28" t="s">
        <v>73</v>
      </c>
      <c r="G282" s="9" t="str">
        <f t="shared" si="37"/>
        <v>Early Patchy</v>
      </c>
      <c r="H282" s="9" t="str">
        <f t="shared" si="38"/>
        <v>Early Intermediate</v>
      </c>
      <c r="I282" s="28" t="s">
        <v>40</v>
      </c>
      <c r="J282" s="28" t="s">
        <v>128</v>
      </c>
      <c r="K282" s="28" t="s">
        <v>378</v>
      </c>
      <c r="L282" s="28" t="s">
        <v>129</v>
      </c>
      <c r="M282" s="30"/>
      <c r="N282" s="29" t="s">
        <v>253</v>
      </c>
      <c r="O282" s="29"/>
      <c r="P282" s="29" t="s">
        <v>142</v>
      </c>
      <c r="Q282" s="29"/>
      <c r="R282" s="29" t="s">
        <v>133</v>
      </c>
      <c r="S282" s="29" t="s">
        <v>142</v>
      </c>
      <c r="V282" s="12">
        <v>8.6178909600000004</v>
      </c>
      <c r="W282" s="12">
        <v>86178.909599999999</v>
      </c>
      <c r="X282">
        <v>11400</v>
      </c>
      <c r="Y282">
        <v>399</v>
      </c>
      <c r="Z282" s="28">
        <f t="shared" si="39"/>
        <v>7.5595534736842103</v>
      </c>
      <c r="AA282" s="28">
        <f t="shared" si="40"/>
        <v>215.98724210526316</v>
      </c>
      <c r="AB282" s="28">
        <f t="shared" si="41"/>
        <v>4.0569048513364727</v>
      </c>
      <c r="AC282" s="28">
        <f t="shared" si="42"/>
        <v>2.6009728956867484</v>
      </c>
      <c r="AD282" s="28">
        <f t="shared" si="43"/>
        <v>0.87849614343213378</v>
      </c>
      <c r="AE282" s="28">
        <f t="shared" si="44"/>
        <v>2.3344280990818582</v>
      </c>
      <c r="AF282" s="28">
        <f t="shared" si="45"/>
        <v>0.87849614343213378</v>
      </c>
      <c r="AG282" s="43"/>
      <c r="AH282" s="43"/>
    </row>
    <row r="283" spans="1:34" x14ac:dyDescent="0.55000000000000004">
      <c r="A283" t="s">
        <v>92</v>
      </c>
      <c r="B283" t="s">
        <v>270</v>
      </c>
      <c r="C283">
        <v>1</v>
      </c>
      <c r="D283" t="s">
        <v>27</v>
      </c>
      <c r="E283" s="9" t="s">
        <v>15</v>
      </c>
      <c r="F283" t="s">
        <v>73</v>
      </c>
      <c r="G283" s="9" t="str">
        <f t="shared" si="37"/>
        <v>Early Patchy</v>
      </c>
      <c r="H283" s="9" t="str">
        <f t="shared" si="38"/>
        <v>Early Intermediate</v>
      </c>
      <c r="I283" t="s">
        <v>40</v>
      </c>
      <c r="J283" t="s">
        <v>128</v>
      </c>
      <c r="K283" t="s">
        <v>378</v>
      </c>
      <c r="L283" t="s">
        <v>129</v>
      </c>
      <c r="M283" s="21"/>
      <c r="N283" s="29" t="s">
        <v>253</v>
      </c>
      <c r="O283" s="29"/>
      <c r="P283" s="29" t="s">
        <v>142</v>
      </c>
      <c r="Q283" s="29"/>
      <c r="R283" s="29" t="s">
        <v>133</v>
      </c>
      <c r="S283" s="29" t="s">
        <v>142</v>
      </c>
      <c r="V283">
        <v>8.651927520000001</v>
      </c>
      <c r="W283">
        <v>86519.275200000004</v>
      </c>
      <c r="X283">
        <v>12070</v>
      </c>
      <c r="Y283">
        <v>472</v>
      </c>
      <c r="Z283" s="28">
        <f t="shared" si="39"/>
        <v>7.1681255343827672</v>
      </c>
      <c r="AA283" s="28">
        <f t="shared" si="40"/>
        <v>183.30354915254239</v>
      </c>
      <c r="AB283" s="28">
        <f t="shared" si="41"/>
        <v>4.0817072700973496</v>
      </c>
      <c r="AC283" s="28">
        <f t="shared" si="42"/>
        <v>2.673941998634088</v>
      </c>
      <c r="AD283" s="28">
        <f t="shared" si="43"/>
        <v>0.85540560245936059</v>
      </c>
      <c r="AE283" s="28">
        <f t="shared" si="44"/>
        <v>2.263170873922622</v>
      </c>
      <c r="AF283" s="28">
        <f t="shared" si="45"/>
        <v>0.85540560245936059</v>
      </c>
      <c r="AG283" s="43"/>
      <c r="AH283" s="43"/>
    </row>
    <row r="284" spans="1:34" x14ac:dyDescent="0.55000000000000004">
      <c r="A284" t="s">
        <v>92</v>
      </c>
      <c r="B284" t="s">
        <v>271</v>
      </c>
      <c r="C284">
        <v>1</v>
      </c>
      <c r="D284" t="s">
        <v>27</v>
      </c>
      <c r="E284" s="9" t="s">
        <v>15</v>
      </c>
      <c r="F284" t="s">
        <v>73</v>
      </c>
      <c r="G284" s="9" t="str">
        <f t="shared" si="37"/>
        <v>Early Patchy</v>
      </c>
      <c r="H284" s="9" t="str">
        <f t="shared" si="38"/>
        <v>Early Intermediate</v>
      </c>
      <c r="I284" t="s">
        <v>33</v>
      </c>
      <c r="J284" t="s">
        <v>128</v>
      </c>
      <c r="K284" t="s">
        <v>378</v>
      </c>
      <c r="L284" t="s">
        <v>129</v>
      </c>
      <c r="M284" s="21"/>
      <c r="N284" s="29" t="s">
        <v>253</v>
      </c>
      <c r="O284" s="29"/>
      <c r="P284" s="29" t="s">
        <v>142</v>
      </c>
      <c r="Q284" s="29"/>
      <c r="R284" s="29" t="s">
        <v>133</v>
      </c>
      <c r="S284" s="29" t="s">
        <v>142</v>
      </c>
      <c r="V284">
        <v>8.4128414400000011</v>
      </c>
      <c r="W284">
        <v>84128.414400000009</v>
      </c>
      <c r="X284">
        <v>13310</v>
      </c>
      <c r="Y284">
        <v>1027</v>
      </c>
      <c r="Z284" s="28">
        <f t="shared" si="39"/>
        <v>6.3206922915101433</v>
      </c>
      <c r="AA284" s="28">
        <f t="shared" si="40"/>
        <v>81.916664459591047</v>
      </c>
      <c r="AB284" s="28">
        <f t="shared" si="41"/>
        <v>4.1241780554746752</v>
      </c>
      <c r="AC284" s="28">
        <f t="shared" si="42"/>
        <v>3.0115704435972783</v>
      </c>
      <c r="AD284" s="28">
        <f t="shared" si="43"/>
        <v>0.80076464820594473</v>
      </c>
      <c r="AE284" s="28">
        <f t="shared" si="44"/>
        <v>1.9133722600833416</v>
      </c>
      <c r="AF284" s="28">
        <f t="shared" si="45"/>
        <v>0.80076464820594473</v>
      </c>
      <c r="AG284" s="43"/>
      <c r="AH284" s="43"/>
    </row>
    <row r="285" spans="1:34" x14ac:dyDescent="0.55000000000000004">
      <c r="A285" t="s">
        <v>92</v>
      </c>
      <c r="B285" t="s">
        <v>272</v>
      </c>
      <c r="C285">
        <v>1</v>
      </c>
      <c r="D285" t="s">
        <v>27</v>
      </c>
      <c r="E285" s="9" t="s">
        <v>15</v>
      </c>
      <c r="F285" t="s">
        <v>73</v>
      </c>
      <c r="G285" s="9" t="str">
        <f t="shared" si="37"/>
        <v>Early Patchy</v>
      </c>
      <c r="H285" s="9" t="str">
        <f t="shared" si="38"/>
        <v>Early Intermediate</v>
      </c>
      <c r="I285" t="s">
        <v>34</v>
      </c>
      <c r="J285" t="s">
        <v>156</v>
      </c>
      <c r="K285" t="s">
        <v>156</v>
      </c>
      <c r="L285" t="s">
        <v>129</v>
      </c>
      <c r="M285" s="21"/>
      <c r="N285" s="29" t="s">
        <v>253</v>
      </c>
      <c r="O285" s="29"/>
      <c r="P285" s="29" t="s">
        <v>142</v>
      </c>
      <c r="Q285" s="29"/>
      <c r="R285" s="29" t="s">
        <v>133</v>
      </c>
      <c r="S285" s="29" t="s">
        <v>142</v>
      </c>
      <c r="V285">
        <v>8.5157812799999988</v>
      </c>
      <c r="W285">
        <v>85157.812799999985</v>
      </c>
      <c r="X285">
        <v>13770</v>
      </c>
      <c r="Y285">
        <v>3840</v>
      </c>
      <c r="Z285" s="28">
        <f t="shared" si="39"/>
        <v>6.1843001307189533</v>
      </c>
      <c r="AA285" s="28">
        <f t="shared" si="40"/>
        <v>22.176513749999994</v>
      </c>
      <c r="AB285" s="28">
        <f t="shared" si="41"/>
        <v>4.1389339402569236</v>
      </c>
      <c r="AC285" s="28">
        <f t="shared" si="42"/>
        <v>3.5843312243675309</v>
      </c>
      <c r="AD285" s="28">
        <f t="shared" si="43"/>
        <v>0.79129055819877847</v>
      </c>
      <c r="AE285" s="28">
        <f t="shared" si="44"/>
        <v>1.3458932740881713</v>
      </c>
      <c r="AF285" s="28">
        <f t="shared" si="45"/>
        <v>0.79129055819877847</v>
      </c>
      <c r="AG285" s="43"/>
      <c r="AH285" s="43"/>
    </row>
    <row r="286" spans="1:34" x14ac:dyDescent="0.55000000000000004">
      <c r="A286" t="s">
        <v>92</v>
      </c>
      <c r="B286" t="s">
        <v>273</v>
      </c>
      <c r="C286">
        <v>1</v>
      </c>
      <c r="D286" t="s">
        <v>27</v>
      </c>
      <c r="E286" s="9" t="s">
        <v>15</v>
      </c>
      <c r="F286" t="s">
        <v>73</v>
      </c>
      <c r="G286" s="9" t="str">
        <f t="shared" si="37"/>
        <v>Early Patchy</v>
      </c>
      <c r="H286" s="9" t="str">
        <f t="shared" si="38"/>
        <v>Early Intermediate</v>
      </c>
      <c r="I286" t="s">
        <v>34</v>
      </c>
      <c r="J286" t="s">
        <v>156</v>
      </c>
      <c r="K286" t="s">
        <v>156</v>
      </c>
      <c r="L286" t="s">
        <v>129</v>
      </c>
      <c r="M286" s="21"/>
      <c r="N286" s="29" t="s">
        <v>253</v>
      </c>
      <c r="O286" s="29"/>
      <c r="P286" s="29" t="s">
        <v>142</v>
      </c>
      <c r="Q286" s="29"/>
      <c r="R286" s="29" t="s">
        <v>133</v>
      </c>
      <c r="S286" s="29" t="s">
        <v>142</v>
      </c>
      <c r="V286">
        <v>8.5755528000000005</v>
      </c>
      <c r="W286">
        <v>85755.528000000006</v>
      </c>
      <c r="X286">
        <v>14220</v>
      </c>
      <c r="Y286">
        <v>3190</v>
      </c>
      <c r="Z286" s="28">
        <f t="shared" si="39"/>
        <v>6.0306278481012665</v>
      </c>
      <c r="AA286" s="28">
        <f t="shared" si="40"/>
        <v>26.882610658307211</v>
      </c>
      <c r="AB286" s="28">
        <f t="shared" si="41"/>
        <v>4.1528995963937474</v>
      </c>
      <c r="AC286" s="28">
        <f t="shared" si="42"/>
        <v>3.503790683057181</v>
      </c>
      <c r="AD286" s="28">
        <f t="shared" si="43"/>
        <v>0.78036252885184065</v>
      </c>
      <c r="AE286" s="28">
        <f t="shared" si="44"/>
        <v>1.4294714421884069</v>
      </c>
      <c r="AF286" s="28">
        <f t="shared" si="45"/>
        <v>0.78036252885184065</v>
      </c>
      <c r="AG286" s="43"/>
      <c r="AH286" s="43"/>
    </row>
    <row r="287" spans="1:34" x14ac:dyDescent="0.55000000000000004">
      <c r="A287" t="s">
        <v>92</v>
      </c>
      <c r="C287">
        <v>1</v>
      </c>
      <c r="D287" t="s">
        <v>27</v>
      </c>
      <c r="E287" s="9" t="s">
        <v>15</v>
      </c>
      <c r="F287" t="s">
        <v>73</v>
      </c>
      <c r="G287" s="9" t="str">
        <f t="shared" si="37"/>
        <v>Early Patchy</v>
      </c>
      <c r="H287" s="9" t="str">
        <f t="shared" si="38"/>
        <v>Early Intermediate</v>
      </c>
      <c r="I287" t="s">
        <v>40</v>
      </c>
      <c r="J287" t="s">
        <v>128</v>
      </c>
      <c r="K287" t="s">
        <v>378</v>
      </c>
      <c r="L287" t="s">
        <v>129</v>
      </c>
      <c r="M287" s="21"/>
      <c r="N287" s="29" t="s">
        <v>253</v>
      </c>
      <c r="O287" s="29"/>
      <c r="P287" s="29" t="s">
        <v>142</v>
      </c>
      <c r="Q287" s="29"/>
      <c r="R287" s="29" t="s">
        <v>133</v>
      </c>
      <c r="S287" s="29" t="s">
        <v>142</v>
      </c>
      <c r="V287">
        <v>8.5755528000000005</v>
      </c>
      <c r="W287">
        <v>85755.528000000006</v>
      </c>
      <c r="X287" s="2">
        <v>14660</v>
      </c>
      <c r="Y287" s="2">
        <v>940</v>
      </c>
      <c r="Z287" s="28">
        <f t="shared" si="39"/>
        <v>5.8496267394270127</v>
      </c>
      <c r="AA287" s="28">
        <f t="shared" si="40"/>
        <v>91.229285106382989</v>
      </c>
      <c r="AB287" s="28">
        <f t="shared" si="41"/>
        <v>4.1661339703051095</v>
      </c>
      <c r="AC287" s="28">
        <f t="shared" si="42"/>
        <v>2.9731278535996988</v>
      </c>
      <c r="AD287" s="28">
        <f t="shared" si="43"/>
        <v>0.76712815494047892</v>
      </c>
      <c r="AE287" s="28">
        <f t="shared" si="44"/>
        <v>1.9601342716458894</v>
      </c>
      <c r="AF287" s="28">
        <f t="shared" si="45"/>
        <v>0.76712815494047892</v>
      </c>
      <c r="AG287" s="43"/>
      <c r="AH287" s="43"/>
    </row>
    <row r="288" spans="1:34" s="28" customFormat="1" x14ac:dyDescent="0.55000000000000004">
      <c r="A288" s="28" t="s">
        <v>93</v>
      </c>
      <c r="B288" s="28" t="s">
        <v>274</v>
      </c>
      <c r="C288" s="28">
        <v>1</v>
      </c>
      <c r="D288" t="s">
        <v>27</v>
      </c>
      <c r="E288" s="9" t="s">
        <v>15</v>
      </c>
      <c r="F288" s="28" t="s">
        <v>73</v>
      </c>
      <c r="G288" s="9" t="str">
        <f t="shared" si="37"/>
        <v>Early Patchy</v>
      </c>
      <c r="H288" s="9" t="str">
        <f t="shared" si="38"/>
        <v>Early Intermediate</v>
      </c>
      <c r="I288" s="28" t="s">
        <v>33</v>
      </c>
      <c r="J288" s="28" t="s">
        <v>128</v>
      </c>
      <c r="K288" s="28" t="s">
        <v>378</v>
      </c>
      <c r="L288" s="28" t="s">
        <v>129</v>
      </c>
      <c r="M288" s="30"/>
      <c r="N288" s="29" t="s">
        <v>253</v>
      </c>
      <c r="O288" s="29"/>
      <c r="P288" s="29" t="s">
        <v>142</v>
      </c>
      <c r="Q288" s="29"/>
      <c r="R288" s="29" t="s">
        <v>133</v>
      </c>
      <c r="S288" s="29" t="s">
        <v>142</v>
      </c>
      <c r="V288" s="12">
        <v>8.6552481600000011</v>
      </c>
      <c r="W288" s="12">
        <v>86552.481600000014</v>
      </c>
      <c r="X288">
        <v>15530</v>
      </c>
      <c r="Y288">
        <v>1460</v>
      </c>
      <c r="Z288" s="28">
        <f t="shared" si="39"/>
        <v>5.5732441468126215</v>
      </c>
      <c r="AA288" s="28">
        <f t="shared" si="40"/>
        <v>59.282521643835629</v>
      </c>
      <c r="AB288" s="28">
        <f t="shared" si="41"/>
        <v>4.1911714557285586</v>
      </c>
      <c r="AC288" s="28">
        <f t="shared" si="42"/>
        <v>3.1643528557844371</v>
      </c>
      <c r="AD288" s="28">
        <f t="shared" si="43"/>
        <v>0.74610806858840928</v>
      </c>
      <c r="AE288" s="28">
        <f t="shared" si="44"/>
        <v>1.7729266685325307</v>
      </c>
      <c r="AF288" s="28">
        <f t="shared" si="45"/>
        <v>0.74610806858840928</v>
      </c>
      <c r="AG288" s="43"/>
      <c r="AH288" s="43"/>
    </row>
    <row r="289" spans="1:34" x14ac:dyDescent="0.55000000000000004">
      <c r="A289" t="s">
        <v>93</v>
      </c>
      <c r="B289" t="s">
        <v>275</v>
      </c>
      <c r="C289">
        <v>1</v>
      </c>
      <c r="D289" t="s">
        <v>27</v>
      </c>
      <c r="E289" s="9" t="s">
        <v>15</v>
      </c>
      <c r="F289" t="s">
        <v>73</v>
      </c>
      <c r="G289" s="9" t="str">
        <f t="shared" si="37"/>
        <v>Early Patchy</v>
      </c>
      <c r="H289" s="9" t="str">
        <f t="shared" si="38"/>
        <v>Early Intermediate</v>
      </c>
      <c r="I289" t="s">
        <v>34</v>
      </c>
      <c r="J289" t="s">
        <v>156</v>
      </c>
      <c r="K289" t="s">
        <v>156</v>
      </c>
      <c r="L289" t="s">
        <v>129</v>
      </c>
      <c r="M289" s="21"/>
      <c r="N289" s="29" t="s">
        <v>253</v>
      </c>
      <c r="O289" s="29"/>
      <c r="P289" s="29" t="s">
        <v>142</v>
      </c>
      <c r="Q289" s="29"/>
      <c r="R289" s="29" t="s">
        <v>133</v>
      </c>
      <c r="S289" s="29" t="s">
        <v>142</v>
      </c>
      <c r="V289">
        <v>8.6510973599999996</v>
      </c>
      <c r="W289">
        <v>86510.973599999998</v>
      </c>
      <c r="X289">
        <v>17290</v>
      </c>
      <c r="Y289">
        <v>3480</v>
      </c>
      <c r="Z289" s="28">
        <f t="shared" si="39"/>
        <v>5.0035265240023135</v>
      </c>
      <c r="AA289" s="28">
        <f t="shared" si="40"/>
        <v>24.859475172413791</v>
      </c>
      <c r="AB289" s="28">
        <f t="shared" si="41"/>
        <v>4.2377949932739227</v>
      </c>
      <c r="AC289" s="28">
        <f t="shared" si="42"/>
        <v>3.5415792439465807</v>
      </c>
      <c r="AD289" s="28">
        <f t="shared" si="43"/>
        <v>0.69927620634873389</v>
      </c>
      <c r="AE289" s="28">
        <f t="shared" si="44"/>
        <v>1.3954919556760754</v>
      </c>
      <c r="AF289" s="28">
        <f t="shared" si="45"/>
        <v>0.69927620634873389</v>
      </c>
      <c r="AG289" s="43"/>
      <c r="AH289" s="43"/>
    </row>
    <row r="290" spans="1:34" x14ac:dyDescent="0.55000000000000004">
      <c r="A290" t="s">
        <v>93</v>
      </c>
      <c r="B290" t="s">
        <v>276</v>
      </c>
      <c r="C290">
        <v>1</v>
      </c>
      <c r="D290" t="s">
        <v>27</v>
      </c>
      <c r="E290" s="9" t="s">
        <v>15</v>
      </c>
      <c r="F290" t="s">
        <v>73</v>
      </c>
      <c r="G290" s="9" t="str">
        <f t="shared" si="37"/>
        <v>Early Patchy</v>
      </c>
      <c r="H290" s="9" t="str">
        <f t="shared" si="38"/>
        <v>Early Intermediate</v>
      </c>
      <c r="I290" t="s">
        <v>33</v>
      </c>
      <c r="J290" t="s">
        <v>128</v>
      </c>
      <c r="K290" t="s">
        <v>378</v>
      </c>
      <c r="L290" t="s">
        <v>129</v>
      </c>
      <c r="M290" s="21"/>
      <c r="N290" s="29" t="s">
        <v>253</v>
      </c>
      <c r="O290" s="29"/>
      <c r="P290" s="29" t="s">
        <v>142</v>
      </c>
      <c r="Q290" s="29"/>
      <c r="R290" s="29" t="s">
        <v>133</v>
      </c>
      <c r="S290" s="29" t="s">
        <v>142</v>
      </c>
      <c r="V290">
        <v>8.5506480000000007</v>
      </c>
      <c r="W290">
        <v>85506.48000000001</v>
      </c>
      <c r="X290">
        <v>16380</v>
      </c>
      <c r="Y290">
        <v>1435</v>
      </c>
      <c r="Z290" s="28">
        <f t="shared" si="39"/>
        <v>5.2201758241758247</v>
      </c>
      <c r="AA290" s="28">
        <f t="shared" si="40"/>
        <v>59.586397212543559</v>
      </c>
      <c r="AB290" s="28">
        <f t="shared" si="41"/>
        <v>4.2143138974243994</v>
      </c>
      <c r="AC290" s="28">
        <f t="shared" si="42"/>
        <v>3.1568519010700111</v>
      </c>
      <c r="AD290" s="28">
        <f t="shared" si="43"/>
        <v>0.71768513100674003</v>
      </c>
      <c r="AE290" s="28">
        <f t="shared" si="44"/>
        <v>1.7751471273611286</v>
      </c>
      <c r="AF290" s="28">
        <f t="shared" si="45"/>
        <v>0.71768513100674003</v>
      </c>
      <c r="AG290" s="43"/>
      <c r="AH290" s="43"/>
    </row>
    <row r="291" spans="1:34" x14ac:dyDescent="0.55000000000000004">
      <c r="A291" t="s">
        <v>93</v>
      </c>
      <c r="B291" t="s">
        <v>277</v>
      </c>
      <c r="C291">
        <v>1</v>
      </c>
      <c r="D291" t="s">
        <v>27</v>
      </c>
      <c r="E291" s="9" t="s">
        <v>15</v>
      </c>
      <c r="F291" t="s">
        <v>73</v>
      </c>
      <c r="G291" s="9" t="str">
        <f t="shared" si="37"/>
        <v>Early Patchy</v>
      </c>
      <c r="H291" s="9" t="str">
        <f t="shared" si="38"/>
        <v>Early Intermediate</v>
      </c>
      <c r="I291" t="s">
        <v>40</v>
      </c>
      <c r="J291" t="s">
        <v>128</v>
      </c>
      <c r="K291" t="s">
        <v>378</v>
      </c>
      <c r="L291" t="s">
        <v>129</v>
      </c>
      <c r="M291" s="21"/>
      <c r="N291" s="29" t="s">
        <v>253</v>
      </c>
      <c r="O291" s="29"/>
      <c r="P291" s="29" t="s">
        <v>142</v>
      </c>
      <c r="Q291" s="29"/>
      <c r="R291" s="29" t="s">
        <v>133</v>
      </c>
      <c r="S291" s="29" t="s">
        <v>142</v>
      </c>
      <c r="V291">
        <v>8.6203814400000009</v>
      </c>
      <c r="W291">
        <v>86203.814400000003</v>
      </c>
      <c r="X291">
        <v>14970</v>
      </c>
      <c r="Y291">
        <v>854</v>
      </c>
      <c r="Z291" s="28">
        <f t="shared" si="39"/>
        <v>5.7584378356713426</v>
      </c>
      <c r="AA291" s="28">
        <f t="shared" si="40"/>
        <v>100.94123466042154</v>
      </c>
      <c r="AB291" s="28">
        <f t="shared" si="41"/>
        <v>4.1752218003430528</v>
      </c>
      <c r="AC291" s="28">
        <f t="shared" si="42"/>
        <v>2.9314578706890049</v>
      </c>
      <c r="AD291" s="28">
        <f t="shared" si="43"/>
        <v>0.76030468283920916</v>
      </c>
      <c r="AE291" s="28">
        <f t="shared" si="44"/>
        <v>2.0040686124932563</v>
      </c>
      <c r="AF291" s="28">
        <f t="shared" si="45"/>
        <v>0.76030468283920916</v>
      </c>
      <c r="AG291" s="43"/>
      <c r="AH291" s="43"/>
    </row>
    <row r="292" spans="1:34" x14ac:dyDescent="0.55000000000000004">
      <c r="A292" t="s">
        <v>93</v>
      </c>
      <c r="B292" t="s">
        <v>278</v>
      </c>
      <c r="C292">
        <v>1</v>
      </c>
      <c r="D292" t="s">
        <v>27</v>
      </c>
      <c r="E292" s="9" t="s">
        <v>15</v>
      </c>
      <c r="F292" t="s">
        <v>73</v>
      </c>
      <c r="G292" s="9" t="str">
        <f t="shared" si="37"/>
        <v>Early Patchy</v>
      </c>
      <c r="H292" s="9" t="str">
        <f t="shared" si="38"/>
        <v>Early Intermediate</v>
      </c>
      <c r="I292" t="s">
        <v>33</v>
      </c>
      <c r="J292" t="s">
        <v>156</v>
      </c>
      <c r="K292" t="s">
        <v>156</v>
      </c>
      <c r="L292" t="s">
        <v>129</v>
      </c>
      <c r="M292" s="21"/>
      <c r="N292" s="29" t="s">
        <v>253</v>
      </c>
      <c r="O292" s="29"/>
      <c r="P292" s="29" t="s">
        <v>142</v>
      </c>
      <c r="Q292" s="29"/>
      <c r="R292" s="29" t="s">
        <v>133</v>
      </c>
      <c r="S292" s="29" t="s">
        <v>142</v>
      </c>
      <c r="V292">
        <v>8.5547988000000004</v>
      </c>
      <c r="W292">
        <v>85547.987999999998</v>
      </c>
      <c r="X292">
        <v>15110</v>
      </c>
      <c r="Y292">
        <v>1110</v>
      </c>
      <c r="Z292" s="28">
        <f t="shared" si="39"/>
        <v>5.6616802117802774</v>
      </c>
      <c r="AA292" s="28">
        <f t="shared" si="40"/>
        <v>77.070259459459464</v>
      </c>
      <c r="AB292" s="28">
        <f t="shared" si="41"/>
        <v>4.1792644643390258</v>
      </c>
      <c r="AC292" s="28">
        <f t="shared" si="42"/>
        <v>3.0453229787866576</v>
      </c>
      <c r="AD292" s="28">
        <f t="shared" si="43"/>
        <v>0.75294533550217368</v>
      </c>
      <c r="AE292" s="28">
        <f t="shared" si="44"/>
        <v>1.8868868210545418</v>
      </c>
      <c r="AF292" s="28">
        <f t="shared" si="45"/>
        <v>0.75294533550217368</v>
      </c>
      <c r="AG292" s="43"/>
      <c r="AH292" s="43"/>
    </row>
    <row r="293" spans="1:34" x14ac:dyDescent="0.55000000000000004">
      <c r="A293" t="s">
        <v>93</v>
      </c>
      <c r="C293">
        <v>1</v>
      </c>
      <c r="D293" t="s">
        <v>27</v>
      </c>
      <c r="E293" s="9" t="s">
        <v>15</v>
      </c>
      <c r="F293" t="s">
        <v>73</v>
      </c>
      <c r="G293" s="9" t="str">
        <f t="shared" si="37"/>
        <v>Early Patchy</v>
      </c>
      <c r="H293" s="9" t="str">
        <f t="shared" si="38"/>
        <v>Early Intermediate</v>
      </c>
      <c r="I293" t="s">
        <v>34</v>
      </c>
      <c r="J293" t="s">
        <v>156</v>
      </c>
      <c r="K293" t="s">
        <v>156</v>
      </c>
      <c r="L293" t="s">
        <v>129</v>
      </c>
      <c r="M293" s="21"/>
      <c r="N293" s="29" t="s">
        <v>253</v>
      </c>
      <c r="O293" s="29"/>
      <c r="P293" s="29" t="s">
        <v>142</v>
      </c>
      <c r="Q293" s="29"/>
      <c r="R293" s="29" t="s">
        <v>133</v>
      </c>
      <c r="S293" s="29" t="s">
        <v>142</v>
      </c>
      <c r="V293">
        <v>8.5547988000000004</v>
      </c>
      <c r="W293">
        <v>85547.987999999998</v>
      </c>
      <c r="X293" s="2">
        <v>17160</v>
      </c>
      <c r="Y293" s="2">
        <v>2650</v>
      </c>
      <c r="Z293" s="28">
        <f t="shared" si="39"/>
        <v>4.9853139860139857</v>
      </c>
      <c r="AA293" s="28">
        <f t="shared" si="40"/>
        <v>32.282259622641511</v>
      </c>
      <c r="AB293" s="28">
        <f t="shared" si="41"/>
        <v>4.2345172835126865</v>
      </c>
      <c r="AC293" s="28">
        <f t="shared" si="42"/>
        <v>3.4232458739368079</v>
      </c>
      <c r="AD293" s="28">
        <f t="shared" si="43"/>
        <v>0.69769251632851248</v>
      </c>
      <c r="AE293" s="28">
        <f t="shared" si="44"/>
        <v>1.5089639259043914</v>
      </c>
      <c r="AF293" s="28">
        <f t="shared" si="45"/>
        <v>0.69769251632851248</v>
      </c>
      <c r="AG293" s="43"/>
      <c r="AH293" s="43"/>
    </row>
    <row r="294" spans="1:34" s="28" customFormat="1" x14ac:dyDescent="0.55000000000000004">
      <c r="A294" s="32" t="s">
        <v>94</v>
      </c>
      <c r="B294" s="28" t="s">
        <v>279</v>
      </c>
      <c r="C294" s="28">
        <v>1</v>
      </c>
      <c r="D294" s="28" t="s">
        <v>60</v>
      </c>
      <c r="E294" s="9" t="s">
        <v>72</v>
      </c>
      <c r="F294" s="28" t="s">
        <v>28</v>
      </c>
      <c r="G294" s="9" t="str">
        <f t="shared" si="37"/>
        <v>Late Poor</v>
      </c>
      <c r="H294" s="9" t="str">
        <f t="shared" si="38"/>
        <v>Late Central</v>
      </c>
      <c r="I294" s="28" t="s">
        <v>40</v>
      </c>
      <c r="J294" s="28" t="s">
        <v>128</v>
      </c>
      <c r="K294" s="28" t="s">
        <v>379</v>
      </c>
      <c r="L294" s="28" t="s">
        <v>129</v>
      </c>
      <c r="M294" s="30"/>
      <c r="N294" s="29" t="s">
        <v>130</v>
      </c>
      <c r="O294" s="29"/>
      <c r="P294" s="29" t="s">
        <v>142</v>
      </c>
      <c r="Q294" s="29"/>
      <c r="R294" s="29" t="s">
        <v>142</v>
      </c>
      <c r="S294" s="29" t="s">
        <v>142</v>
      </c>
      <c r="V294" s="12">
        <v>8.7324530399999993</v>
      </c>
      <c r="W294" s="12">
        <v>87324.530399999989</v>
      </c>
      <c r="X294">
        <v>16140</v>
      </c>
      <c r="Y294">
        <v>4050</v>
      </c>
      <c r="Z294" s="28">
        <f t="shared" si="39"/>
        <v>5.4104417843866166</v>
      </c>
      <c r="AA294" s="28">
        <f t="shared" si="40"/>
        <v>21.561612444444442</v>
      </c>
      <c r="AB294" s="28">
        <f t="shared" si="41"/>
        <v>4.2079035303860515</v>
      </c>
      <c r="AC294" s="28">
        <f t="shared" si="42"/>
        <v>3.6074550232146687</v>
      </c>
      <c r="AD294" s="28">
        <f t="shared" si="43"/>
        <v>0.733232728449976</v>
      </c>
      <c r="AE294" s="28">
        <f t="shared" si="44"/>
        <v>1.333681235621359</v>
      </c>
      <c r="AF294" s="28">
        <f t="shared" si="45"/>
        <v>0.733232728449976</v>
      </c>
      <c r="AG294" s="43"/>
      <c r="AH294" s="43"/>
    </row>
    <row r="295" spans="1:34" x14ac:dyDescent="0.55000000000000004">
      <c r="A295" t="s">
        <v>94</v>
      </c>
      <c r="B295" t="s">
        <v>280</v>
      </c>
      <c r="C295">
        <v>1</v>
      </c>
      <c r="D295" t="s">
        <v>60</v>
      </c>
      <c r="E295" s="9" t="s">
        <v>72</v>
      </c>
      <c r="F295" t="s">
        <v>28</v>
      </c>
      <c r="G295" s="9" t="str">
        <f t="shared" si="37"/>
        <v>Late Poor</v>
      </c>
      <c r="H295" s="9" t="str">
        <f t="shared" si="38"/>
        <v>Late Central</v>
      </c>
      <c r="I295" t="s">
        <v>34</v>
      </c>
      <c r="J295" t="s">
        <v>128</v>
      </c>
      <c r="K295" t="s">
        <v>379</v>
      </c>
      <c r="L295" t="s">
        <v>129</v>
      </c>
      <c r="M295" s="21"/>
      <c r="N295" s="29" t="s">
        <v>130</v>
      </c>
      <c r="O295" s="29"/>
      <c r="P295" s="29" t="s">
        <v>142</v>
      </c>
      <c r="Q295" s="29"/>
      <c r="R295" s="29" t="s">
        <v>142</v>
      </c>
      <c r="S295" s="29" t="s">
        <v>142</v>
      </c>
      <c r="V295">
        <v>8.7299625600000006</v>
      </c>
      <c r="W295">
        <v>87299.625599999999</v>
      </c>
      <c r="X295">
        <v>16400</v>
      </c>
      <c r="Y295">
        <v>5470</v>
      </c>
      <c r="Z295" s="28">
        <f t="shared" si="39"/>
        <v>5.3231479024390245</v>
      </c>
      <c r="AA295" s="28">
        <f t="shared" si="40"/>
        <v>15.959712175502743</v>
      </c>
      <c r="AB295" s="28">
        <f t="shared" si="41"/>
        <v>4.214843848047698</v>
      </c>
      <c r="AC295" s="28">
        <f t="shared" si="42"/>
        <v>3.7379873263334309</v>
      </c>
      <c r="AD295" s="28">
        <f t="shared" si="43"/>
        <v>0.72616853311259477</v>
      </c>
      <c r="AE295" s="28">
        <f t="shared" si="44"/>
        <v>1.2030250548268617</v>
      </c>
      <c r="AF295" s="28">
        <f t="shared" si="45"/>
        <v>0.72616853311259477</v>
      </c>
      <c r="AG295" s="43"/>
      <c r="AH295" s="43"/>
    </row>
    <row r="296" spans="1:34" x14ac:dyDescent="0.55000000000000004">
      <c r="A296" t="s">
        <v>94</v>
      </c>
      <c r="B296" t="s">
        <v>281</v>
      </c>
      <c r="C296">
        <v>1</v>
      </c>
      <c r="D296" t="s">
        <v>60</v>
      </c>
      <c r="E296" s="9" t="s">
        <v>72</v>
      </c>
      <c r="F296" t="s">
        <v>28</v>
      </c>
      <c r="G296" s="9" t="str">
        <f t="shared" si="37"/>
        <v>Late Poor</v>
      </c>
      <c r="H296" s="9" t="str">
        <f t="shared" si="38"/>
        <v>Late Central</v>
      </c>
      <c r="I296" t="s">
        <v>29</v>
      </c>
      <c r="J296" s="28" t="s">
        <v>128</v>
      </c>
      <c r="K296" s="12" t="s">
        <v>379</v>
      </c>
      <c r="L296" t="s">
        <v>129</v>
      </c>
      <c r="M296" s="21"/>
      <c r="N296" s="29" t="s">
        <v>130</v>
      </c>
      <c r="O296" s="29"/>
      <c r="P296" s="29" t="s">
        <v>142</v>
      </c>
      <c r="Q296" s="29"/>
      <c r="R296" s="29" t="s">
        <v>142</v>
      </c>
      <c r="S296" s="29" t="s">
        <v>142</v>
      </c>
      <c r="V296">
        <v>8.7208307999999999</v>
      </c>
      <c r="W296">
        <v>87208.308000000005</v>
      </c>
      <c r="X296">
        <v>17010</v>
      </c>
      <c r="Y296">
        <v>4820</v>
      </c>
      <c r="Z296" s="28">
        <f t="shared" si="39"/>
        <v>5.1268846560846564</v>
      </c>
      <c r="AA296" s="28">
        <f t="shared" si="40"/>
        <v>18.093009958506226</v>
      </c>
      <c r="AB296" s="28">
        <f t="shared" si="41"/>
        <v>4.230704313612569</v>
      </c>
      <c r="AC296" s="28">
        <f t="shared" si="42"/>
        <v>3.6830470382388496</v>
      </c>
      <c r="AD296" s="28">
        <f t="shared" si="43"/>
        <v>0.70985354685536983</v>
      </c>
      <c r="AE296" s="28">
        <f t="shared" si="44"/>
        <v>1.2575108222290894</v>
      </c>
      <c r="AF296" s="28">
        <f t="shared" si="45"/>
        <v>0.70985354685536983</v>
      </c>
      <c r="AG296" s="43"/>
      <c r="AH296" s="43"/>
    </row>
    <row r="297" spans="1:34" x14ac:dyDescent="0.55000000000000004">
      <c r="A297" t="s">
        <v>94</v>
      </c>
      <c r="B297" t="s">
        <v>282</v>
      </c>
      <c r="C297">
        <v>1</v>
      </c>
      <c r="D297" t="s">
        <v>60</v>
      </c>
      <c r="E297" s="9" t="s">
        <v>72</v>
      </c>
      <c r="F297" t="s">
        <v>28</v>
      </c>
      <c r="G297" s="9" t="str">
        <f t="shared" si="37"/>
        <v>Late Poor</v>
      </c>
      <c r="H297" s="9" t="str">
        <f t="shared" si="38"/>
        <v>Late Central</v>
      </c>
      <c r="I297" t="s">
        <v>29</v>
      </c>
      <c r="J297" s="28" t="s">
        <v>128</v>
      </c>
      <c r="K297" s="12" t="s">
        <v>379</v>
      </c>
      <c r="L297" t="s">
        <v>129</v>
      </c>
      <c r="M297" s="21"/>
      <c r="N297" s="29" t="s">
        <v>130</v>
      </c>
      <c r="O297" s="29"/>
      <c r="P297" s="29" t="s">
        <v>142</v>
      </c>
      <c r="Q297" s="29"/>
      <c r="R297" s="29" t="s">
        <v>142</v>
      </c>
      <c r="S297" s="29" t="s">
        <v>142</v>
      </c>
      <c r="V297">
        <v>8.7581880000000005</v>
      </c>
      <c r="W297">
        <v>87581.88</v>
      </c>
      <c r="X297">
        <v>17050</v>
      </c>
      <c r="Y297">
        <v>5040</v>
      </c>
      <c r="Z297" s="28">
        <f t="shared" si="39"/>
        <v>5.1367671554252201</v>
      </c>
      <c r="AA297" s="28">
        <f t="shared" si="40"/>
        <v>17.377357142857143</v>
      </c>
      <c r="AB297" s="28">
        <f t="shared" si="41"/>
        <v>4.2317243833285163</v>
      </c>
      <c r="AC297" s="28">
        <f t="shared" si="42"/>
        <v>3.7024305364455254</v>
      </c>
      <c r="AD297" s="28">
        <f t="shared" si="43"/>
        <v>0.7106898800311624</v>
      </c>
      <c r="AE297" s="28">
        <f t="shared" si="44"/>
        <v>1.2399837269141536</v>
      </c>
      <c r="AF297" s="28">
        <f t="shared" si="45"/>
        <v>0.7106898800311624</v>
      </c>
      <c r="AG297" s="43"/>
      <c r="AH297" s="43"/>
    </row>
    <row r="298" spans="1:34" x14ac:dyDescent="0.55000000000000004">
      <c r="A298" t="s">
        <v>94</v>
      </c>
      <c r="B298" t="s">
        <v>283</v>
      </c>
      <c r="C298">
        <v>1</v>
      </c>
      <c r="D298" t="s">
        <v>60</v>
      </c>
      <c r="E298" s="9" t="s">
        <v>72</v>
      </c>
      <c r="F298" t="s">
        <v>28</v>
      </c>
      <c r="G298" s="9" t="str">
        <f t="shared" si="37"/>
        <v>Late Poor</v>
      </c>
      <c r="H298" s="9" t="str">
        <f t="shared" si="38"/>
        <v>Late Central</v>
      </c>
      <c r="I298" t="s">
        <v>29</v>
      </c>
      <c r="J298" s="28" t="s">
        <v>128</v>
      </c>
      <c r="K298" s="12" t="s">
        <v>379</v>
      </c>
      <c r="L298" t="s">
        <v>129</v>
      </c>
      <c r="M298" s="21"/>
      <c r="N298" s="29" t="s">
        <v>130</v>
      </c>
      <c r="O298" s="29"/>
      <c r="P298" s="29" t="s">
        <v>142</v>
      </c>
      <c r="Q298" s="29"/>
      <c r="R298" s="29" t="s">
        <v>142</v>
      </c>
      <c r="S298" s="29" t="s">
        <v>142</v>
      </c>
      <c r="V298">
        <v>8.5896655200000005</v>
      </c>
      <c r="W298">
        <v>85896.655200000008</v>
      </c>
      <c r="X298" s="2">
        <v>17110</v>
      </c>
      <c r="Y298" s="2">
        <v>4820</v>
      </c>
      <c r="Z298" s="28">
        <f t="shared" si="39"/>
        <v>5.0202603857393342</v>
      </c>
      <c r="AA298" s="28">
        <f t="shared" si="40"/>
        <v>17.820882821576767</v>
      </c>
      <c r="AB298" s="28">
        <f t="shared" si="41"/>
        <v>4.2332500095411003</v>
      </c>
      <c r="AC298" s="28">
        <f t="shared" si="42"/>
        <v>3.6830470382388496</v>
      </c>
      <c r="AD298" s="28">
        <f t="shared" si="43"/>
        <v>0.70072624327192046</v>
      </c>
      <c r="AE298" s="28">
        <f t="shared" si="44"/>
        <v>1.2509292145741711</v>
      </c>
      <c r="AF298" s="28">
        <f t="shared" si="45"/>
        <v>0.70072624327192046</v>
      </c>
      <c r="AG298" s="43"/>
      <c r="AH298" s="43"/>
    </row>
    <row r="299" spans="1:34" s="28" customFormat="1" x14ac:dyDescent="0.55000000000000004">
      <c r="A299" s="32" t="s">
        <v>95</v>
      </c>
      <c r="B299" s="28" t="s">
        <v>284</v>
      </c>
      <c r="C299" s="28">
        <v>1</v>
      </c>
      <c r="D299" t="s">
        <v>60</v>
      </c>
      <c r="E299" s="9" t="s">
        <v>72</v>
      </c>
      <c r="F299" s="28" t="s">
        <v>28</v>
      </c>
      <c r="G299" s="9" t="str">
        <f t="shared" si="37"/>
        <v>Late Poor</v>
      </c>
      <c r="H299" s="9" t="str">
        <f t="shared" si="38"/>
        <v>Late Central</v>
      </c>
      <c r="I299" s="28" t="s">
        <v>29</v>
      </c>
      <c r="J299" s="28" t="s">
        <v>128</v>
      </c>
      <c r="K299" s="28" t="s">
        <v>379</v>
      </c>
      <c r="L299" s="28" t="s">
        <v>129</v>
      </c>
      <c r="M299" s="30"/>
      <c r="N299" s="29" t="s">
        <v>130</v>
      </c>
      <c r="O299" s="29"/>
      <c r="P299" s="29" t="s">
        <v>142</v>
      </c>
      <c r="Q299" s="29"/>
      <c r="R299" s="29" t="s">
        <v>142</v>
      </c>
      <c r="S299" s="29" t="s">
        <v>142</v>
      </c>
      <c r="V299" s="12">
        <v>8.6701910400000006</v>
      </c>
      <c r="W299" s="12">
        <v>86701.910400000008</v>
      </c>
      <c r="X299">
        <v>16610</v>
      </c>
      <c r="Y299">
        <v>1175</v>
      </c>
      <c r="Z299" s="28">
        <f t="shared" si="39"/>
        <v>5.2198621553281157</v>
      </c>
      <c r="AA299" s="28">
        <f t="shared" si="40"/>
        <v>73.788859914893621</v>
      </c>
      <c r="AB299" s="28">
        <f t="shared" si="41"/>
        <v>4.2203696324513942</v>
      </c>
      <c r="AC299" s="28">
        <f t="shared" si="42"/>
        <v>3.070037866607755</v>
      </c>
      <c r="AD299" s="28">
        <f t="shared" si="43"/>
        <v>0.71765903442547985</v>
      </c>
      <c r="AE299" s="28">
        <f t="shared" si="44"/>
        <v>1.8679908002691192</v>
      </c>
      <c r="AF299" s="28">
        <f t="shared" si="45"/>
        <v>0.71765903442547985</v>
      </c>
      <c r="AG299" s="43"/>
      <c r="AH299" s="43"/>
    </row>
    <row r="300" spans="1:34" x14ac:dyDescent="0.55000000000000004">
      <c r="A300" t="s">
        <v>95</v>
      </c>
      <c r="B300" t="s">
        <v>285</v>
      </c>
      <c r="C300">
        <v>1</v>
      </c>
      <c r="D300" t="s">
        <v>60</v>
      </c>
      <c r="E300" s="9" t="s">
        <v>72</v>
      </c>
      <c r="F300" t="s">
        <v>28</v>
      </c>
      <c r="G300" s="9" t="str">
        <f t="shared" si="37"/>
        <v>Late Poor</v>
      </c>
      <c r="H300" s="9" t="str">
        <f t="shared" si="38"/>
        <v>Late Central</v>
      </c>
      <c r="I300" t="s">
        <v>29</v>
      </c>
      <c r="J300" s="28" t="s">
        <v>128</v>
      </c>
      <c r="K300" s="12" t="s">
        <v>379</v>
      </c>
      <c r="L300" t="s">
        <v>129</v>
      </c>
      <c r="M300" s="21"/>
      <c r="N300" s="29" t="s">
        <v>130</v>
      </c>
      <c r="O300" s="29"/>
      <c r="P300" s="29" t="s">
        <v>142</v>
      </c>
      <c r="Q300" s="29"/>
      <c r="R300" s="29" t="s">
        <v>142</v>
      </c>
      <c r="S300" s="29" t="s">
        <v>142</v>
      </c>
      <c r="V300">
        <v>8.6461163999999986</v>
      </c>
      <c r="W300">
        <v>86461.16399999999</v>
      </c>
      <c r="X300">
        <v>16510</v>
      </c>
      <c r="Y300">
        <v>1173</v>
      </c>
      <c r="Z300" s="28">
        <f t="shared" si="39"/>
        <v>5.2368966686856444</v>
      </c>
      <c r="AA300" s="28">
        <f t="shared" si="40"/>
        <v>73.709432225063935</v>
      </c>
      <c r="AB300" s="28">
        <f t="shared" si="41"/>
        <v>4.2177470732627933</v>
      </c>
      <c r="AC300" s="28">
        <f t="shared" si="42"/>
        <v>3.0692980121155293</v>
      </c>
      <c r="AD300" s="28">
        <f t="shared" si="43"/>
        <v>0.7190740047469385</v>
      </c>
      <c r="AE300" s="28">
        <f t="shared" si="44"/>
        <v>1.8675230658942028</v>
      </c>
      <c r="AF300" s="28">
        <f t="shared" si="45"/>
        <v>0.7190740047469385</v>
      </c>
      <c r="AG300" s="43"/>
      <c r="AH300" s="43"/>
    </row>
    <row r="301" spans="1:34" x14ac:dyDescent="0.55000000000000004">
      <c r="A301" t="s">
        <v>95</v>
      </c>
      <c r="B301" t="s">
        <v>286</v>
      </c>
      <c r="C301">
        <v>1</v>
      </c>
      <c r="D301" t="s">
        <v>60</v>
      </c>
      <c r="E301" s="9" t="s">
        <v>72</v>
      </c>
      <c r="F301" t="s">
        <v>28</v>
      </c>
      <c r="G301" s="9" t="str">
        <f t="shared" si="37"/>
        <v>Late Poor</v>
      </c>
      <c r="H301" s="9" t="str">
        <f t="shared" si="38"/>
        <v>Late Central</v>
      </c>
      <c r="I301" t="s">
        <v>29</v>
      </c>
      <c r="J301" s="28" t="s">
        <v>128</v>
      </c>
      <c r="K301" s="12" t="s">
        <v>379</v>
      </c>
      <c r="L301" t="s">
        <v>129</v>
      </c>
      <c r="M301" s="21"/>
      <c r="N301" s="29" t="s">
        <v>130</v>
      </c>
      <c r="O301" s="29"/>
      <c r="P301" s="29" t="s">
        <v>142</v>
      </c>
      <c r="Q301" s="29"/>
      <c r="R301" s="29" t="s">
        <v>142</v>
      </c>
      <c r="S301" s="29" t="s">
        <v>142</v>
      </c>
      <c r="V301">
        <v>8.7183403200000011</v>
      </c>
      <c r="W301">
        <v>87183.403200000015</v>
      </c>
      <c r="X301">
        <v>16380</v>
      </c>
      <c r="Y301">
        <v>1190</v>
      </c>
      <c r="Z301" s="28">
        <f t="shared" si="39"/>
        <v>5.3225520879120891</v>
      </c>
      <c r="AA301" s="28">
        <f t="shared" si="40"/>
        <v>73.263364033613456</v>
      </c>
      <c r="AB301" s="28">
        <f t="shared" si="41"/>
        <v>4.2143138974243994</v>
      </c>
      <c r="AC301" s="28">
        <f t="shared" si="42"/>
        <v>3.0755469613925306</v>
      </c>
      <c r="AD301" s="28">
        <f t="shared" si="43"/>
        <v>0.72611992025260608</v>
      </c>
      <c r="AE301" s="28">
        <f t="shared" si="44"/>
        <v>1.8648868562844749</v>
      </c>
      <c r="AF301" s="28">
        <f t="shared" si="45"/>
        <v>0.72611992025260608</v>
      </c>
      <c r="AG301" s="43"/>
      <c r="AH301" s="43"/>
    </row>
    <row r="302" spans="1:34" x14ac:dyDescent="0.55000000000000004">
      <c r="A302" t="s">
        <v>95</v>
      </c>
      <c r="B302" t="s">
        <v>287</v>
      </c>
      <c r="C302">
        <v>1</v>
      </c>
      <c r="D302" t="s">
        <v>60</v>
      </c>
      <c r="E302" s="9" t="s">
        <v>72</v>
      </c>
      <c r="F302" t="s">
        <v>28</v>
      </c>
      <c r="G302" s="9" t="str">
        <f t="shared" si="37"/>
        <v>Late Poor</v>
      </c>
      <c r="H302" s="9" t="str">
        <f t="shared" si="38"/>
        <v>Late Central</v>
      </c>
      <c r="I302" t="s">
        <v>29</v>
      </c>
      <c r="J302" s="28" t="s">
        <v>128</v>
      </c>
      <c r="K302" s="12" t="s">
        <v>379</v>
      </c>
      <c r="L302" t="s">
        <v>129</v>
      </c>
      <c r="M302" s="21"/>
      <c r="N302" s="29" t="s">
        <v>130</v>
      </c>
      <c r="O302" s="29"/>
      <c r="P302" s="29" t="s">
        <v>142</v>
      </c>
      <c r="Q302" s="29"/>
      <c r="R302" s="29" t="s">
        <v>142</v>
      </c>
      <c r="S302" s="29" t="s">
        <v>142</v>
      </c>
      <c r="V302">
        <v>8.697586320000001</v>
      </c>
      <c r="W302">
        <v>86975.863200000007</v>
      </c>
      <c r="X302">
        <v>16400</v>
      </c>
      <c r="Y302">
        <v>1156</v>
      </c>
      <c r="Z302" s="28">
        <f t="shared" si="39"/>
        <v>5.3034062926829275</v>
      </c>
      <c r="AA302" s="28">
        <f t="shared" si="40"/>
        <v>75.238635986159181</v>
      </c>
      <c r="AB302" s="28">
        <f t="shared" si="41"/>
        <v>4.214843848047698</v>
      </c>
      <c r="AC302" s="28">
        <f t="shared" si="42"/>
        <v>3.0629578340845103</v>
      </c>
      <c r="AD302" s="28">
        <f t="shared" si="43"/>
        <v>0.72455489958907726</v>
      </c>
      <c r="AE302" s="28">
        <f t="shared" si="44"/>
        <v>1.8764409135522648</v>
      </c>
      <c r="AF302" s="28">
        <f t="shared" si="45"/>
        <v>0.72455489958907726</v>
      </c>
      <c r="AG302" s="43"/>
      <c r="AH302" s="43"/>
    </row>
    <row r="303" spans="1:34" x14ac:dyDescent="0.55000000000000004">
      <c r="A303" t="s">
        <v>95</v>
      </c>
      <c r="B303" t="s">
        <v>288</v>
      </c>
      <c r="C303">
        <v>1</v>
      </c>
      <c r="D303" t="s">
        <v>60</v>
      </c>
      <c r="E303" s="9" t="s">
        <v>72</v>
      </c>
      <c r="F303" t="s">
        <v>28</v>
      </c>
      <c r="G303" s="9" t="str">
        <f t="shared" si="37"/>
        <v>Late Poor</v>
      </c>
      <c r="H303" s="9" t="str">
        <f t="shared" si="38"/>
        <v>Late Central</v>
      </c>
      <c r="I303" t="s">
        <v>29</v>
      </c>
      <c r="J303" s="28" t="s">
        <v>128</v>
      </c>
      <c r="K303" s="12" t="s">
        <v>379</v>
      </c>
      <c r="L303" t="s">
        <v>129</v>
      </c>
      <c r="M303" s="21"/>
      <c r="N303" s="29" t="s">
        <v>130</v>
      </c>
      <c r="O303" s="29"/>
      <c r="P303" s="29" t="s">
        <v>142</v>
      </c>
      <c r="Q303" s="29"/>
      <c r="R303" s="29" t="s">
        <v>142</v>
      </c>
      <c r="S303" s="29" t="s">
        <v>142</v>
      </c>
      <c r="V303">
        <v>8.768149919999999</v>
      </c>
      <c r="W303">
        <v>87681.499199999991</v>
      </c>
      <c r="X303" s="2">
        <v>16440</v>
      </c>
      <c r="Y303" s="2">
        <v>1253</v>
      </c>
      <c r="Z303" s="28">
        <f t="shared" si="39"/>
        <v>5.3334245255474446</v>
      </c>
      <c r="AA303" s="28">
        <f t="shared" si="40"/>
        <v>69.977253950518744</v>
      </c>
      <c r="AB303" s="28">
        <f t="shared" si="41"/>
        <v>4.2159018132040318</v>
      </c>
      <c r="AC303" s="28">
        <f t="shared" si="42"/>
        <v>3.0979510709941498</v>
      </c>
      <c r="AD303" s="28">
        <f t="shared" si="43"/>
        <v>0.72700615367441179</v>
      </c>
      <c r="AE303" s="28">
        <f t="shared" si="44"/>
        <v>1.8449568958842935</v>
      </c>
      <c r="AF303" s="28">
        <f t="shared" si="45"/>
        <v>0.72700615367441179</v>
      </c>
      <c r="AG303" s="43"/>
      <c r="AH303" s="43"/>
    </row>
    <row r="304" spans="1:34" s="28" customFormat="1" x14ac:dyDescent="0.55000000000000004">
      <c r="A304" s="32" t="s">
        <v>96</v>
      </c>
      <c r="B304" s="28" t="s">
        <v>289</v>
      </c>
      <c r="C304" s="28">
        <v>1</v>
      </c>
      <c r="D304" t="s">
        <v>60</v>
      </c>
      <c r="E304" s="9" t="s">
        <v>72</v>
      </c>
      <c r="F304" s="28" t="s">
        <v>28</v>
      </c>
      <c r="G304" s="9" t="str">
        <f t="shared" si="37"/>
        <v>Late Poor</v>
      </c>
      <c r="H304" s="9" t="str">
        <f t="shared" si="38"/>
        <v>Late Central</v>
      </c>
      <c r="I304" s="28" t="s">
        <v>33</v>
      </c>
      <c r="J304" s="28" t="s">
        <v>128</v>
      </c>
      <c r="K304" s="28" t="s">
        <v>379</v>
      </c>
      <c r="L304" s="28" t="s">
        <v>129</v>
      </c>
      <c r="M304" s="30"/>
      <c r="N304" s="29" t="s">
        <v>130</v>
      </c>
      <c r="O304" s="29"/>
      <c r="P304" s="29" t="s">
        <v>142</v>
      </c>
      <c r="Q304" s="29"/>
      <c r="R304" s="29" t="s">
        <v>142</v>
      </c>
      <c r="S304" s="29" t="s">
        <v>142</v>
      </c>
      <c r="V304" s="12">
        <v>8.6693608799999993</v>
      </c>
      <c r="W304" s="12">
        <v>86693.608799999987</v>
      </c>
      <c r="X304">
        <v>17900</v>
      </c>
      <c r="Y304">
        <v>2182</v>
      </c>
      <c r="Z304" s="28">
        <f t="shared" si="39"/>
        <v>4.8432183687150827</v>
      </c>
      <c r="AA304" s="28">
        <f t="shared" si="40"/>
        <v>39.731259761686523</v>
      </c>
      <c r="AB304" s="28">
        <f t="shared" si="41"/>
        <v>4.2528530309798933</v>
      </c>
      <c r="AC304" s="28">
        <f t="shared" si="42"/>
        <v>3.338854746252323</v>
      </c>
      <c r="AD304" s="28">
        <f t="shared" si="43"/>
        <v>0.68513405075002498</v>
      </c>
      <c r="AE304" s="28">
        <f t="shared" si="44"/>
        <v>1.5991323354775953</v>
      </c>
      <c r="AF304" s="28">
        <f t="shared" si="45"/>
        <v>0.68513405075002498</v>
      </c>
      <c r="AG304" s="43"/>
      <c r="AH304" s="43"/>
    </row>
    <row r="305" spans="1:34" x14ac:dyDescent="0.55000000000000004">
      <c r="A305" t="s">
        <v>96</v>
      </c>
      <c r="B305" t="s">
        <v>290</v>
      </c>
      <c r="C305">
        <v>1</v>
      </c>
      <c r="D305" t="s">
        <v>60</v>
      </c>
      <c r="E305" s="9" t="s">
        <v>72</v>
      </c>
      <c r="F305" t="s">
        <v>28</v>
      </c>
      <c r="G305" s="9" t="str">
        <f t="shared" si="37"/>
        <v>Late Poor</v>
      </c>
      <c r="H305" s="9" t="str">
        <f t="shared" si="38"/>
        <v>Late Central</v>
      </c>
      <c r="I305" t="s">
        <v>33</v>
      </c>
      <c r="J305" s="28" t="s">
        <v>128</v>
      </c>
      <c r="K305" s="12" t="s">
        <v>379</v>
      </c>
      <c r="L305" t="s">
        <v>129</v>
      </c>
      <c r="M305" s="21"/>
      <c r="N305" s="29" t="s">
        <v>130</v>
      </c>
      <c r="O305" s="29"/>
      <c r="P305" s="29" t="s">
        <v>142</v>
      </c>
      <c r="Q305" s="29"/>
      <c r="R305" s="29" t="s">
        <v>142</v>
      </c>
      <c r="S305" s="29" t="s">
        <v>142</v>
      </c>
      <c r="V305">
        <v>8.7988658399999995</v>
      </c>
      <c r="W305">
        <v>87988.6584</v>
      </c>
      <c r="X305">
        <v>16780</v>
      </c>
      <c r="Y305">
        <v>2570</v>
      </c>
      <c r="Z305" s="28">
        <f t="shared" si="39"/>
        <v>5.2436625983313467</v>
      </c>
      <c r="AA305" s="28">
        <f t="shared" si="40"/>
        <v>34.236832062256809</v>
      </c>
      <c r="AB305" s="28">
        <f t="shared" si="41"/>
        <v>4.2247919564926812</v>
      </c>
      <c r="AC305" s="28">
        <f t="shared" si="42"/>
        <v>3.4099331233312946</v>
      </c>
      <c r="AD305" s="28">
        <f t="shared" si="43"/>
        <v>0.71963473938779388</v>
      </c>
      <c r="AE305" s="28">
        <f t="shared" si="44"/>
        <v>1.5344935725491808</v>
      </c>
      <c r="AF305" s="28">
        <f t="shared" si="45"/>
        <v>0.71963473938779388</v>
      </c>
      <c r="AG305" s="43"/>
      <c r="AH305" s="43"/>
    </row>
    <row r="306" spans="1:34" x14ac:dyDescent="0.55000000000000004">
      <c r="A306" t="s">
        <v>96</v>
      </c>
      <c r="B306" t="s">
        <v>291</v>
      </c>
      <c r="C306">
        <v>1</v>
      </c>
      <c r="D306" t="s">
        <v>60</v>
      </c>
      <c r="E306" s="9" t="s">
        <v>72</v>
      </c>
      <c r="F306" t="s">
        <v>28</v>
      </c>
      <c r="G306" s="9" t="str">
        <f t="shared" si="37"/>
        <v>Late Poor</v>
      </c>
      <c r="H306" s="9" t="str">
        <f t="shared" si="38"/>
        <v>Late Central</v>
      </c>
      <c r="I306" t="s">
        <v>40</v>
      </c>
      <c r="J306" s="28" t="s">
        <v>128</v>
      </c>
      <c r="K306" s="12" t="s">
        <v>379</v>
      </c>
      <c r="L306" t="s">
        <v>129</v>
      </c>
      <c r="M306" s="21"/>
      <c r="N306" s="29" t="s">
        <v>130</v>
      </c>
      <c r="O306" s="29"/>
      <c r="P306" s="29" t="s">
        <v>142</v>
      </c>
      <c r="Q306" s="29"/>
      <c r="R306" s="29" t="s">
        <v>142</v>
      </c>
      <c r="S306" s="29" t="s">
        <v>142</v>
      </c>
      <c r="V306">
        <v>8.8204499999999992</v>
      </c>
      <c r="W306">
        <v>88204.499999999985</v>
      </c>
      <c r="X306">
        <v>17940</v>
      </c>
      <c r="Y306">
        <v>1786</v>
      </c>
      <c r="Z306" s="28">
        <f t="shared" si="39"/>
        <v>4.9166387959866213</v>
      </c>
      <c r="AA306" s="28">
        <f t="shared" si="40"/>
        <v>49.386618141097415</v>
      </c>
      <c r="AB306" s="28">
        <f t="shared" si="41"/>
        <v>4.253822438708073</v>
      </c>
      <c r="AC306" s="28">
        <f t="shared" si="42"/>
        <v>3.2518814545525276</v>
      </c>
      <c r="AD306" s="28">
        <f t="shared" si="43"/>
        <v>0.69166830374024324</v>
      </c>
      <c r="AE306" s="28">
        <f t="shared" si="44"/>
        <v>1.6936092878957889</v>
      </c>
      <c r="AF306" s="28">
        <f t="shared" si="45"/>
        <v>0.69166830374024324</v>
      </c>
      <c r="AG306" s="43"/>
      <c r="AH306" s="43"/>
    </row>
    <row r="307" spans="1:34" x14ac:dyDescent="0.55000000000000004">
      <c r="A307" t="s">
        <v>96</v>
      </c>
      <c r="B307" t="s">
        <v>292</v>
      </c>
      <c r="C307">
        <v>1</v>
      </c>
      <c r="D307" t="s">
        <v>60</v>
      </c>
      <c r="E307" s="9" t="s">
        <v>72</v>
      </c>
      <c r="F307" t="s">
        <v>28</v>
      </c>
      <c r="G307" s="9" t="str">
        <f t="shared" si="37"/>
        <v>Late Poor</v>
      </c>
      <c r="H307" s="9" t="str">
        <f t="shared" si="38"/>
        <v>Late Central</v>
      </c>
      <c r="I307" t="s">
        <v>34</v>
      </c>
      <c r="J307" s="28" t="s">
        <v>128</v>
      </c>
      <c r="K307" s="12" t="s">
        <v>379</v>
      </c>
      <c r="L307" t="s">
        <v>129</v>
      </c>
      <c r="M307" s="21"/>
      <c r="N307" s="29" t="s">
        <v>130</v>
      </c>
      <c r="O307" s="29"/>
      <c r="P307" s="29" t="s">
        <v>142</v>
      </c>
      <c r="Q307" s="29"/>
      <c r="R307" s="29" t="s">
        <v>142</v>
      </c>
      <c r="S307" s="29" t="s">
        <v>142</v>
      </c>
      <c r="V307">
        <v>8.7639991200000011</v>
      </c>
      <c r="W307">
        <v>87639.991200000019</v>
      </c>
      <c r="X307">
        <v>17630</v>
      </c>
      <c r="Y307">
        <v>3760</v>
      </c>
      <c r="Z307" s="28">
        <f t="shared" si="39"/>
        <v>4.9710715371525822</v>
      </c>
      <c r="AA307" s="28">
        <f t="shared" si="40"/>
        <v>23.308508297872347</v>
      </c>
      <c r="AB307" s="28">
        <f t="shared" si="41"/>
        <v>4.2462523122993217</v>
      </c>
      <c r="AC307" s="28">
        <f t="shared" si="42"/>
        <v>3.5751878449276608</v>
      </c>
      <c r="AD307" s="28">
        <f t="shared" si="43"/>
        <v>0.69645001298149967</v>
      </c>
      <c r="AE307" s="28">
        <f t="shared" si="44"/>
        <v>1.3675144803531607</v>
      </c>
      <c r="AF307" s="28">
        <f t="shared" si="45"/>
        <v>0.69645001298149967</v>
      </c>
      <c r="AG307" s="43"/>
      <c r="AH307" s="43"/>
    </row>
    <row r="308" spans="1:34" x14ac:dyDescent="0.55000000000000004">
      <c r="A308" t="s">
        <v>96</v>
      </c>
      <c r="B308" t="s">
        <v>293</v>
      </c>
      <c r="C308">
        <v>1</v>
      </c>
      <c r="D308" t="s">
        <v>60</v>
      </c>
      <c r="E308" s="9" t="s">
        <v>72</v>
      </c>
      <c r="F308" t="s">
        <v>28</v>
      </c>
      <c r="G308" s="9" t="str">
        <f t="shared" si="37"/>
        <v>Late Poor</v>
      </c>
      <c r="H308" s="9" t="str">
        <f t="shared" si="38"/>
        <v>Late Central</v>
      </c>
      <c r="I308" t="s">
        <v>40</v>
      </c>
      <c r="J308" s="28" t="s">
        <v>128</v>
      </c>
      <c r="K308" s="12" t="s">
        <v>379</v>
      </c>
      <c r="L308" t="s">
        <v>129</v>
      </c>
      <c r="M308" s="21"/>
      <c r="N308" s="29" t="s">
        <v>130</v>
      </c>
      <c r="O308" s="29"/>
      <c r="P308" s="29" t="s">
        <v>142</v>
      </c>
      <c r="Q308" s="29"/>
      <c r="R308" s="29" t="s">
        <v>142</v>
      </c>
      <c r="S308" s="29" t="s">
        <v>142</v>
      </c>
      <c r="V308">
        <v>8.7507165600000008</v>
      </c>
      <c r="W308">
        <v>87507.165600000008</v>
      </c>
      <c r="X308" s="2">
        <v>18070</v>
      </c>
      <c r="Y308" s="2">
        <v>1680</v>
      </c>
      <c r="Z308" s="28">
        <f t="shared" si="39"/>
        <v>4.8426765688987272</v>
      </c>
      <c r="AA308" s="28">
        <f t="shared" si="40"/>
        <v>52.087598571428579</v>
      </c>
      <c r="AB308" s="28">
        <f t="shared" si="41"/>
        <v>4.2569581525609319</v>
      </c>
      <c r="AC308" s="28">
        <f t="shared" si="42"/>
        <v>3.2253092817258628</v>
      </c>
      <c r="AD308" s="28">
        <f t="shared" si="43"/>
        <v>0.68508546449706642</v>
      </c>
      <c r="AE308" s="28">
        <f t="shared" si="44"/>
        <v>1.7167343353321354</v>
      </c>
      <c r="AF308" s="28">
        <f t="shared" si="45"/>
        <v>0.68508546449706642</v>
      </c>
      <c r="AG308" s="43"/>
      <c r="AH308" s="43"/>
    </row>
    <row r="309" spans="1:34" s="28" customFormat="1" x14ac:dyDescent="0.55000000000000004">
      <c r="A309" s="32" t="s">
        <v>97</v>
      </c>
      <c r="B309" s="28" t="s">
        <v>294</v>
      </c>
      <c r="C309" s="28">
        <v>1</v>
      </c>
      <c r="D309" s="28" t="s">
        <v>27</v>
      </c>
      <c r="E309" s="9" t="s">
        <v>72</v>
      </c>
      <c r="F309" s="28" t="s">
        <v>73</v>
      </c>
      <c r="G309" s="9" t="str">
        <f t="shared" si="37"/>
        <v>Early Patchy</v>
      </c>
      <c r="H309" s="9" t="str">
        <f t="shared" si="38"/>
        <v>Early Central</v>
      </c>
      <c r="I309" s="28" t="s">
        <v>33</v>
      </c>
      <c r="J309" s="28" t="s">
        <v>128</v>
      </c>
      <c r="K309" s="28" t="s">
        <v>378</v>
      </c>
      <c r="L309" s="28" t="s">
        <v>129</v>
      </c>
      <c r="M309" s="30"/>
      <c r="N309" s="29" t="s">
        <v>130</v>
      </c>
      <c r="O309" s="29"/>
      <c r="P309" s="29" t="s">
        <v>142</v>
      </c>
      <c r="Q309" s="29"/>
      <c r="R309" s="29" t="s">
        <v>142</v>
      </c>
      <c r="S309" s="29" t="s">
        <v>142</v>
      </c>
      <c r="V309" s="12">
        <v>8.9599168799999998</v>
      </c>
      <c r="W309" s="12">
        <v>89599.168799999999</v>
      </c>
      <c r="X309">
        <v>20120</v>
      </c>
      <c r="Y309">
        <v>3206</v>
      </c>
      <c r="Z309" s="28">
        <f t="shared" si="39"/>
        <v>4.4532390059642148</v>
      </c>
      <c r="AA309" s="28">
        <f t="shared" si="40"/>
        <v>27.947338989394883</v>
      </c>
      <c r="AB309" s="28">
        <f t="shared" si="41"/>
        <v>4.3036279763838898</v>
      </c>
      <c r="AC309" s="28">
        <f t="shared" si="42"/>
        <v>3.5059635180181261</v>
      </c>
      <c r="AD309" s="28">
        <f t="shared" si="43"/>
        <v>0.64867600440270234</v>
      </c>
      <c r="AE309" s="28">
        <f t="shared" si="44"/>
        <v>1.4463404627684662</v>
      </c>
      <c r="AF309" s="28">
        <f t="shared" si="45"/>
        <v>0.64867600440270234</v>
      </c>
      <c r="AG309" s="43"/>
      <c r="AH309" s="43"/>
    </row>
    <row r="310" spans="1:34" x14ac:dyDescent="0.55000000000000004">
      <c r="A310" t="s">
        <v>97</v>
      </c>
      <c r="B310" t="s">
        <v>295</v>
      </c>
      <c r="C310">
        <v>1</v>
      </c>
      <c r="D310" t="s">
        <v>27</v>
      </c>
      <c r="E310" s="9" t="s">
        <v>72</v>
      </c>
      <c r="F310" t="s">
        <v>73</v>
      </c>
      <c r="G310" s="9" t="str">
        <f t="shared" si="37"/>
        <v>Early Patchy</v>
      </c>
      <c r="H310" s="9" t="str">
        <f t="shared" si="38"/>
        <v>Early Central</v>
      </c>
      <c r="I310" t="s">
        <v>40</v>
      </c>
      <c r="J310" s="28" t="s">
        <v>128</v>
      </c>
      <c r="K310" s="12" t="s">
        <v>378</v>
      </c>
      <c r="L310" t="s">
        <v>129</v>
      </c>
      <c r="M310" s="21"/>
      <c r="N310" s="29" t="s">
        <v>130</v>
      </c>
      <c r="O310" s="29"/>
      <c r="P310" s="29" t="s">
        <v>142</v>
      </c>
      <c r="Q310" s="29"/>
      <c r="R310" s="29" t="s">
        <v>142</v>
      </c>
      <c r="S310" s="29" t="s">
        <v>142</v>
      </c>
      <c r="V310">
        <v>8.7706403999999996</v>
      </c>
      <c r="W310">
        <v>87706.403999999995</v>
      </c>
      <c r="X310">
        <v>17660</v>
      </c>
      <c r="Y310">
        <v>1684</v>
      </c>
      <c r="Z310" s="28">
        <f t="shared" si="39"/>
        <v>4.9663875424688557</v>
      </c>
      <c r="AA310" s="28">
        <f t="shared" si="40"/>
        <v>52.082187648456056</v>
      </c>
      <c r="AB310" s="28">
        <f t="shared" si="41"/>
        <v>4.2469906992415494</v>
      </c>
      <c r="AC310" s="28">
        <f t="shared" si="42"/>
        <v>3.2263420871636308</v>
      </c>
      <c r="AD310" s="28">
        <f t="shared" si="43"/>
        <v>0.69604060587274985</v>
      </c>
      <c r="AE310" s="28">
        <f t="shared" si="44"/>
        <v>1.716689217950669</v>
      </c>
      <c r="AF310" s="28">
        <f t="shared" si="45"/>
        <v>0.69604060587274985</v>
      </c>
      <c r="AG310" s="43"/>
      <c r="AH310" s="43"/>
    </row>
    <row r="311" spans="1:34" x14ac:dyDescent="0.55000000000000004">
      <c r="A311" t="s">
        <v>97</v>
      </c>
      <c r="B311" t="s">
        <v>296</v>
      </c>
      <c r="C311">
        <v>1</v>
      </c>
      <c r="D311" t="s">
        <v>27</v>
      </c>
      <c r="E311" s="9" t="s">
        <v>72</v>
      </c>
      <c r="F311" t="s">
        <v>73</v>
      </c>
      <c r="G311" s="9" t="str">
        <f t="shared" si="37"/>
        <v>Early Patchy</v>
      </c>
      <c r="H311" s="9" t="str">
        <f t="shared" si="38"/>
        <v>Early Central</v>
      </c>
      <c r="I311" t="s">
        <v>34</v>
      </c>
      <c r="J311" s="28" t="s">
        <v>156</v>
      </c>
      <c r="K311" s="12" t="s">
        <v>156</v>
      </c>
      <c r="L311" t="s">
        <v>129</v>
      </c>
      <c r="M311" s="21"/>
      <c r="N311" s="29" t="s">
        <v>130</v>
      </c>
      <c r="O311" s="29"/>
      <c r="P311" s="29" t="s">
        <v>142</v>
      </c>
      <c r="Q311" s="29"/>
      <c r="R311" s="29" t="s">
        <v>142</v>
      </c>
      <c r="S311" s="29" t="s">
        <v>142</v>
      </c>
      <c r="V311">
        <v>8.8984850399999988</v>
      </c>
      <c r="W311">
        <v>88984.850399999996</v>
      </c>
      <c r="X311">
        <v>20630</v>
      </c>
      <c r="Y311">
        <v>4230</v>
      </c>
      <c r="Z311" s="28">
        <f t="shared" si="39"/>
        <v>4.3133713233155593</v>
      </c>
      <c r="AA311" s="28">
        <f t="shared" si="40"/>
        <v>21.036607659574468</v>
      </c>
      <c r="AB311" s="28">
        <f t="shared" si="41"/>
        <v>4.314499227973152</v>
      </c>
      <c r="AC311" s="28">
        <f t="shared" si="42"/>
        <v>3.6263403673750423</v>
      </c>
      <c r="AD311" s="28">
        <f t="shared" si="43"/>
        <v>0.63481684667491822</v>
      </c>
      <c r="AE311" s="28">
        <f t="shared" si="44"/>
        <v>1.3229757072730275</v>
      </c>
      <c r="AF311" s="28">
        <f t="shared" si="45"/>
        <v>0.63481684667491822</v>
      </c>
      <c r="AG311" s="43"/>
      <c r="AH311" s="43"/>
    </row>
    <row r="312" spans="1:34" x14ac:dyDescent="0.55000000000000004">
      <c r="A312" t="s">
        <v>97</v>
      </c>
      <c r="B312" t="s">
        <v>297</v>
      </c>
      <c r="C312">
        <v>1</v>
      </c>
      <c r="D312" t="s">
        <v>27</v>
      </c>
      <c r="E312" s="9" t="s">
        <v>72</v>
      </c>
      <c r="F312" t="s">
        <v>73</v>
      </c>
      <c r="G312" s="9" t="str">
        <f t="shared" si="37"/>
        <v>Early Patchy</v>
      </c>
      <c r="H312" s="9" t="str">
        <f t="shared" si="38"/>
        <v>Early Central</v>
      </c>
      <c r="I312" t="s">
        <v>40</v>
      </c>
      <c r="J312" s="28" t="s">
        <v>128</v>
      </c>
      <c r="K312" s="12" t="s">
        <v>378</v>
      </c>
      <c r="L312" t="s">
        <v>129</v>
      </c>
      <c r="M312" s="21"/>
      <c r="N312" s="29" t="s">
        <v>130</v>
      </c>
      <c r="O312" s="29"/>
      <c r="P312" s="29" t="s">
        <v>142</v>
      </c>
      <c r="Q312" s="29"/>
      <c r="R312" s="29" t="s">
        <v>142</v>
      </c>
      <c r="S312" s="29" t="s">
        <v>142</v>
      </c>
      <c r="V312">
        <v>8.1928490400000005</v>
      </c>
      <c r="W312">
        <v>81928.49040000001</v>
      </c>
      <c r="X312">
        <v>16560</v>
      </c>
      <c r="Y312">
        <v>1608</v>
      </c>
      <c r="Z312" s="28">
        <f t="shared" si="39"/>
        <v>4.9473726086956527</v>
      </c>
      <c r="AA312" s="28">
        <f t="shared" si="40"/>
        <v>50.950553731343291</v>
      </c>
      <c r="AB312" s="28">
        <f t="shared" si="41"/>
        <v>4.2190603324488611</v>
      </c>
      <c r="AC312" s="28">
        <f t="shared" si="42"/>
        <v>3.2062860444124324</v>
      </c>
      <c r="AD312" s="28">
        <f t="shared" si="43"/>
        <v>0.69437462025027652</v>
      </c>
      <c r="AE312" s="28">
        <f t="shared" si="44"/>
        <v>1.7071489082867055</v>
      </c>
      <c r="AF312" s="28">
        <f t="shared" si="45"/>
        <v>0.69437462025027652</v>
      </c>
      <c r="AG312" s="43"/>
      <c r="AH312" s="43"/>
    </row>
    <row r="313" spans="1:34" x14ac:dyDescent="0.55000000000000004">
      <c r="A313" t="s">
        <v>97</v>
      </c>
      <c r="B313" t="s">
        <v>298</v>
      </c>
      <c r="C313">
        <v>1</v>
      </c>
      <c r="D313" t="s">
        <v>27</v>
      </c>
      <c r="E313" s="9" t="s">
        <v>72</v>
      </c>
      <c r="F313" t="s">
        <v>73</v>
      </c>
      <c r="G313" s="9" t="str">
        <f t="shared" si="37"/>
        <v>Early Patchy</v>
      </c>
      <c r="H313" s="9" t="str">
        <f t="shared" si="38"/>
        <v>Early Central</v>
      </c>
      <c r="I313" t="s">
        <v>34</v>
      </c>
      <c r="J313" s="28" t="s">
        <v>156</v>
      </c>
      <c r="K313" s="12" t="s">
        <v>156</v>
      </c>
      <c r="L313" t="s">
        <v>129</v>
      </c>
      <c r="M313" s="21"/>
      <c r="N313" s="29" t="s">
        <v>130</v>
      </c>
      <c r="O313" s="29"/>
      <c r="P313" s="29" t="s">
        <v>142</v>
      </c>
      <c r="Q313" s="29"/>
      <c r="R313" s="29" t="s">
        <v>142</v>
      </c>
      <c r="S313" s="29" t="s">
        <v>142</v>
      </c>
      <c r="V313">
        <v>8.6751719999999999</v>
      </c>
      <c r="W313">
        <v>86751.72</v>
      </c>
      <c r="X313" s="2">
        <v>21210</v>
      </c>
      <c r="Y313" s="2">
        <v>5260</v>
      </c>
      <c r="Z313" s="28">
        <f t="shared" si="39"/>
        <v>4.0901329561527584</v>
      </c>
      <c r="AA313" s="28">
        <f t="shared" si="40"/>
        <v>16.492722433460077</v>
      </c>
      <c r="AB313" s="28">
        <f t="shared" si="41"/>
        <v>4.3265406685165617</v>
      </c>
      <c r="AC313" s="28">
        <f t="shared" si="42"/>
        <v>3.7209857441537393</v>
      </c>
      <c r="AD313" s="28">
        <f t="shared" si="43"/>
        <v>0.61173742565647848</v>
      </c>
      <c r="AE313" s="28">
        <f t="shared" si="44"/>
        <v>1.2172923500193014</v>
      </c>
      <c r="AF313" s="28">
        <f t="shared" si="45"/>
        <v>0.61173742565647848</v>
      </c>
      <c r="AG313" s="43"/>
      <c r="AH313" s="43"/>
    </row>
    <row r="314" spans="1:34" s="28" customFormat="1" x14ac:dyDescent="0.55000000000000004">
      <c r="A314" s="32" t="s">
        <v>98</v>
      </c>
      <c r="B314" s="28" t="s">
        <v>299</v>
      </c>
      <c r="C314" s="28">
        <v>1</v>
      </c>
      <c r="D314" t="s">
        <v>27</v>
      </c>
      <c r="E314" s="9" t="s">
        <v>72</v>
      </c>
      <c r="F314" s="28" t="s">
        <v>73</v>
      </c>
      <c r="G314" s="9" t="str">
        <f t="shared" si="37"/>
        <v>Early Patchy</v>
      </c>
      <c r="H314" s="9" t="str">
        <f t="shared" si="38"/>
        <v>Early Central</v>
      </c>
      <c r="I314" s="28" t="s">
        <v>29</v>
      </c>
      <c r="J314" s="28" t="s">
        <v>128</v>
      </c>
      <c r="K314" s="28" t="s">
        <v>378</v>
      </c>
      <c r="L314" s="28" t="s">
        <v>129</v>
      </c>
      <c r="M314" s="30"/>
      <c r="N314" s="29" t="s">
        <v>130</v>
      </c>
      <c r="O314" s="29"/>
      <c r="P314" s="29" t="s">
        <v>142</v>
      </c>
      <c r="Q314" s="29"/>
      <c r="R314" s="29" t="s">
        <v>142</v>
      </c>
      <c r="S314" s="29" t="s">
        <v>142</v>
      </c>
      <c r="V314" s="12">
        <v>8.2185839999999999</v>
      </c>
      <c r="W314" s="12">
        <v>82185.84</v>
      </c>
      <c r="X314">
        <v>20450</v>
      </c>
      <c r="Y314">
        <v>4610</v>
      </c>
      <c r="Z314" s="28">
        <f t="shared" si="39"/>
        <v>4.0188674816625918</v>
      </c>
      <c r="AA314" s="28">
        <f t="shared" si="40"/>
        <v>17.827731019522776</v>
      </c>
      <c r="AB314" s="28">
        <f t="shared" si="41"/>
        <v>4.3106933123433606</v>
      </c>
      <c r="AC314" s="28">
        <f t="shared" si="42"/>
        <v>3.663700925389648</v>
      </c>
      <c r="AD314" s="28">
        <f t="shared" si="43"/>
        <v>0.60410368598015685</v>
      </c>
      <c r="AE314" s="28">
        <f t="shared" si="44"/>
        <v>1.2510960729338692</v>
      </c>
      <c r="AF314" s="28">
        <f t="shared" si="45"/>
        <v>0.60410368598015685</v>
      </c>
      <c r="AG314" s="43"/>
      <c r="AH314" s="43"/>
    </row>
    <row r="315" spans="1:34" x14ac:dyDescent="0.55000000000000004">
      <c r="A315" t="s">
        <v>98</v>
      </c>
      <c r="B315" t="s">
        <v>300</v>
      </c>
      <c r="C315">
        <v>1</v>
      </c>
      <c r="D315" t="s">
        <v>27</v>
      </c>
      <c r="E315" s="9" t="s">
        <v>72</v>
      </c>
      <c r="F315" t="s">
        <v>73</v>
      </c>
      <c r="G315" s="9" t="str">
        <f t="shared" si="37"/>
        <v>Early Patchy</v>
      </c>
      <c r="H315" s="9" t="str">
        <f t="shared" si="38"/>
        <v>Early Central</v>
      </c>
      <c r="I315" t="s">
        <v>29</v>
      </c>
      <c r="J315" s="28" t="s">
        <v>128</v>
      </c>
      <c r="K315" s="12" t="s">
        <v>378</v>
      </c>
      <c r="L315" t="s">
        <v>129</v>
      </c>
      <c r="M315" s="21"/>
      <c r="N315" s="29" t="s">
        <v>130</v>
      </c>
      <c r="O315" s="29"/>
      <c r="P315" s="29" t="s">
        <v>142</v>
      </c>
      <c r="Q315" s="29"/>
      <c r="R315" s="29" t="s">
        <v>142</v>
      </c>
      <c r="S315" s="29" t="s">
        <v>142</v>
      </c>
      <c r="V315">
        <v>8.6178909600000004</v>
      </c>
      <c r="W315">
        <v>86178.909599999999</v>
      </c>
      <c r="X315">
        <v>20840</v>
      </c>
      <c r="Y315">
        <v>4530</v>
      </c>
      <c r="Z315" s="28">
        <f t="shared" si="39"/>
        <v>4.1352643761996157</v>
      </c>
      <c r="AA315" s="28">
        <f t="shared" si="40"/>
        <v>19.024041854304635</v>
      </c>
      <c r="AB315" s="28">
        <f t="shared" si="41"/>
        <v>4.3188977146274867</v>
      </c>
      <c r="AC315" s="28">
        <f t="shared" si="42"/>
        <v>3.6560982020128319</v>
      </c>
      <c r="AD315" s="28">
        <f t="shared" si="43"/>
        <v>0.61650328014111944</v>
      </c>
      <c r="AE315" s="28">
        <f t="shared" si="44"/>
        <v>1.2793027927557745</v>
      </c>
      <c r="AF315" s="28">
        <f t="shared" si="45"/>
        <v>0.61650328014111944</v>
      </c>
      <c r="AG315" s="43"/>
      <c r="AH315" s="43"/>
    </row>
    <row r="316" spans="1:34" x14ac:dyDescent="0.55000000000000004">
      <c r="A316" t="s">
        <v>98</v>
      </c>
      <c r="B316" t="s">
        <v>301</v>
      </c>
      <c r="C316">
        <v>1</v>
      </c>
      <c r="D316" t="s">
        <v>27</v>
      </c>
      <c r="E316" s="9" t="s">
        <v>72</v>
      </c>
      <c r="F316" t="s">
        <v>73</v>
      </c>
      <c r="G316" s="9" t="str">
        <f t="shared" si="37"/>
        <v>Early Patchy</v>
      </c>
      <c r="H316" s="9" t="str">
        <f t="shared" si="38"/>
        <v>Early Central</v>
      </c>
      <c r="I316" t="s">
        <v>29</v>
      </c>
      <c r="J316" s="28" t="s">
        <v>128</v>
      </c>
      <c r="K316" s="12" t="s">
        <v>378</v>
      </c>
      <c r="L316" t="s">
        <v>129</v>
      </c>
      <c r="M316" s="21"/>
      <c r="N316" s="29" t="s">
        <v>130</v>
      </c>
      <c r="O316" s="29"/>
      <c r="P316" s="29" t="s">
        <v>142</v>
      </c>
      <c r="Q316" s="29"/>
      <c r="R316" s="29" t="s">
        <v>142</v>
      </c>
      <c r="S316" s="29" t="s">
        <v>142</v>
      </c>
      <c r="V316">
        <v>8.6220417600000001</v>
      </c>
      <c r="W316">
        <v>86220.417600000001</v>
      </c>
      <c r="X316">
        <v>20610</v>
      </c>
      <c r="Y316">
        <v>4550</v>
      </c>
      <c r="Z316" s="28">
        <f t="shared" si="39"/>
        <v>4.1834263755458512</v>
      </c>
      <c r="AA316" s="28">
        <f t="shared" si="40"/>
        <v>18.949542329670329</v>
      </c>
      <c r="AB316" s="28">
        <f t="shared" si="41"/>
        <v>4.3140779917792127</v>
      </c>
      <c r="AC316" s="28">
        <f t="shared" si="42"/>
        <v>3.6580113966571126</v>
      </c>
      <c r="AD316" s="28">
        <f t="shared" si="43"/>
        <v>0.62153213020579212</v>
      </c>
      <c r="AE316" s="28">
        <f t="shared" si="44"/>
        <v>1.2775987253278926</v>
      </c>
      <c r="AF316" s="28">
        <f t="shared" si="45"/>
        <v>0.62153213020579212</v>
      </c>
      <c r="AG316" s="43"/>
      <c r="AH316" s="43"/>
    </row>
    <row r="317" spans="1:34" x14ac:dyDescent="0.55000000000000004">
      <c r="A317" t="s">
        <v>98</v>
      </c>
      <c r="B317" t="s">
        <v>302</v>
      </c>
      <c r="C317">
        <v>1</v>
      </c>
      <c r="D317" t="s">
        <v>27</v>
      </c>
      <c r="E317" s="9" t="s">
        <v>72</v>
      </c>
      <c r="F317" t="s">
        <v>73</v>
      </c>
      <c r="G317" s="9" t="str">
        <f t="shared" si="37"/>
        <v>Early Patchy</v>
      </c>
      <c r="H317" s="9" t="str">
        <f t="shared" si="38"/>
        <v>Early Central</v>
      </c>
      <c r="I317" t="s">
        <v>29</v>
      </c>
      <c r="J317" s="28" t="s">
        <v>128</v>
      </c>
      <c r="K317" s="12" t="s">
        <v>378</v>
      </c>
      <c r="L317" t="s">
        <v>129</v>
      </c>
      <c r="M317" s="21"/>
      <c r="N317" s="29" t="s">
        <v>130</v>
      </c>
      <c r="O317" s="29"/>
      <c r="P317" s="29" t="s">
        <v>142</v>
      </c>
      <c r="Q317" s="29"/>
      <c r="R317" s="29" t="s">
        <v>142</v>
      </c>
      <c r="S317" s="29" t="s">
        <v>142</v>
      </c>
      <c r="V317">
        <v>8.71003872</v>
      </c>
      <c r="W317">
        <v>87100.387199999997</v>
      </c>
      <c r="X317">
        <v>19970</v>
      </c>
      <c r="Y317">
        <v>4070</v>
      </c>
      <c r="Z317" s="28">
        <f t="shared" si="39"/>
        <v>4.3615617025538302</v>
      </c>
      <c r="AA317" s="28">
        <f t="shared" si="40"/>
        <v>21.400586535626534</v>
      </c>
      <c r="AB317" s="28">
        <f t="shared" si="41"/>
        <v>4.3003780648707028</v>
      </c>
      <c r="AC317" s="28">
        <f t="shared" si="42"/>
        <v>3.6095944092252199</v>
      </c>
      <c r="AD317" s="28">
        <f t="shared" si="43"/>
        <v>0.63964202077358079</v>
      </c>
      <c r="AE317" s="28">
        <f t="shared" si="44"/>
        <v>1.3304256764190634</v>
      </c>
      <c r="AF317" s="28">
        <f t="shared" si="45"/>
        <v>0.63964202077358079</v>
      </c>
      <c r="AG317" s="43"/>
      <c r="AH317" s="43"/>
    </row>
    <row r="318" spans="1:34" x14ac:dyDescent="0.55000000000000004">
      <c r="A318" t="s">
        <v>98</v>
      </c>
      <c r="B318" t="s">
        <v>303</v>
      </c>
      <c r="C318">
        <v>1</v>
      </c>
      <c r="D318" t="s">
        <v>27</v>
      </c>
      <c r="E318" s="9" t="s">
        <v>72</v>
      </c>
      <c r="F318" t="s">
        <v>73</v>
      </c>
      <c r="G318" s="9" t="str">
        <f t="shared" si="37"/>
        <v>Early Patchy</v>
      </c>
      <c r="H318" s="9" t="str">
        <f t="shared" si="38"/>
        <v>Early Central</v>
      </c>
      <c r="I318" t="s">
        <v>29</v>
      </c>
      <c r="J318" s="28" t="s">
        <v>128</v>
      </c>
      <c r="K318" s="12" t="s">
        <v>378</v>
      </c>
      <c r="L318" t="s">
        <v>129</v>
      </c>
      <c r="M318" s="21"/>
      <c r="N318" s="29" t="s">
        <v>130</v>
      </c>
      <c r="O318" s="29"/>
      <c r="P318" s="29" t="s">
        <v>142</v>
      </c>
      <c r="Q318" s="29"/>
      <c r="R318" s="29" t="s">
        <v>142</v>
      </c>
      <c r="S318" s="29" t="s">
        <v>142</v>
      </c>
      <c r="V318">
        <v>8.9084469599999991</v>
      </c>
      <c r="W318">
        <v>89084.469599999997</v>
      </c>
      <c r="X318" s="2">
        <v>19790</v>
      </c>
      <c r="Y318" s="2">
        <v>3780</v>
      </c>
      <c r="Z318" s="28">
        <f t="shared" si="39"/>
        <v>4.5014891157150076</v>
      </c>
      <c r="AA318" s="28">
        <f t="shared" si="40"/>
        <v>23.567319999999999</v>
      </c>
      <c r="AB318" s="28">
        <f t="shared" si="41"/>
        <v>4.2964457942063961</v>
      </c>
      <c r="AC318" s="28">
        <f t="shared" si="42"/>
        <v>3.5774917998372255</v>
      </c>
      <c r="AD318" s="28">
        <f t="shared" si="43"/>
        <v>0.65335620438820319</v>
      </c>
      <c r="AE318" s="28">
        <f t="shared" si="44"/>
        <v>1.372310198757374</v>
      </c>
      <c r="AF318" s="28">
        <f t="shared" si="45"/>
        <v>0.65335620438820319</v>
      </c>
      <c r="AG318" s="43"/>
      <c r="AH318" s="43"/>
    </row>
    <row r="319" spans="1:34" s="28" customFormat="1" x14ac:dyDescent="0.55000000000000004">
      <c r="A319" s="32" t="s">
        <v>99</v>
      </c>
      <c r="B319" s="28" t="s">
        <v>304</v>
      </c>
      <c r="C319" s="28">
        <v>1</v>
      </c>
      <c r="D319" t="s">
        <v>27</v>
      </c>
      <c r="E319" s="9" t="s">
        <v>72</v>
      </c>
      <c r="F319" s="28" t="s">
        <v>73</v>
      </c>
      <c r="G319" s="9" t="str">
        <f t="shared" si="37"/>
        <v>Early Patchy</v>
      </c>
      <c r="H319" s="9" t="str">
        <f t="shared" si="38"/>
        <v>Early Central</v>
      </c>
      <c r="I319" s="28" t="s">
        <v>29</v>
      </c>
      <c r="J319" s="28" t="s">
        <v>128</v>
      </c>
      <c r="K319" s="28" t="s">
        <v>378</v>
      </c>
      <c r="L319" s="28" t="s">
        <v>129</v>
      </c>
      <c r="M319" s="30"/>
      <c r="N319" s="29" t="s">
        <v>130</v>
      </c>
      <c r="O319" s="29"/>
      <c r="P319" s="29" t="s">
        <v>142</v>
      </c>
      <c r="Q319" s="29"/>
      <c r="R319" s="29" t="s">
        <v>142</v>
      </c>
      <c r="S319" s="29" t="s">
        <v>142</v>
      </c>
      <c r="V319" s="12">
        <v>8.8279214400000008</v>
      </c>
      <c r="W319" s="12">
        <v>88279.214400000012</v>
      </c>
      <c r="X319">
        <v>16010</v>
      </c>
      <c r="Y319">
        <v>1024</v>
      </c>
      <c r="Z319" s="28">
        <f t="shared" si="39"/>
        <v>5.5140046470955664</v>
      </c>
      <c r="AA319" s="28">
        <f t="shared" si="40"/>
        <v>86.210170312500011</v>
      </c>
      <c r="AB319" s="28">
        <f t="shared" si="41"/>
        <v>4.2043913319192994</v>
      </c>
      <c r="AC319" s="28">
        <f t="shared" si="42"/>
        <v>3.0102999566398121</v>
      </c>
      <c r="AD319" s="28">
        <f t="shared" si="43"/>
        <v>0.7414671277848276</v>
      </c>
      <c r="AE319" s="28">
        <f t="shared" si="44"/>
        <v>1.9355585030643154</v>
      </c>
      <c r="AF319" s="28">
        <f t="shared" si="45"/>
        <v>0.7414671277848276</v>
      </c>
      <c r="AG319" s="43"/>
      <c r="AH319" s="43"/>
    </row>
    <row r="320" spans="1:34" x14ac:dyDescent="0.55000000000000004">
      <c r="A320" t="s">
        <v>99</v>
      </c>
      <c r="B320" t="s">
        <v>305</v>
      </c>
      <c r="C320">
        <v>1</v>
      </c>
      <c r="D320" t="s">
        <v>27</v>
      </c>
      <c r="E320" s="9" t="s">
        <v>72</v>
      </c>
      <c r="F320" t="s">
        <v>73</v>
      </c>
      <c r="G320" s="9" t="str">
        <f t="shared" si="37"/>
        <v>Early Patchy</v>
      </c>
      <c r="H320" s="9" t="str">
        <f t="shared" si="38"/>
        <v>Early Central</v>
      </c>
      <c r="I320" t="s">
        <v>29</v>
      </c>
      <c r="J320" s="28" t="s">
        <v>128</v>
      </c>
      <c r="K320" s="12" t="s">
        <v>378</v>
      </c>
      <c r="L320" t="s">
        <v>129</v>
      </c>
      <c r="M320" s="21"/>
      <c r="N320" s="29" t="s">
        <v>130</v>
      </c>
      <c r="O320" s="29"/>
      <c r="P320" s="29" t="s">
        <v>142</v>
      </c>
      <c r="Q320" s="29"/>
      <c r="R320" s="29" t="s">
        <v>142</v>
      </c>
      <c r="S320" s="29" t="s">
        <v>142</v>
      </c>
      <c r="V320">
        <v>8.0118741599999996</v>
      </c>
      <c r="W320">
        <v>80118.741599999994</v>
      </c>
      <c r="X320">
        <v>16000</v>
      </c>
      <c r="Y320">
        <v>1161</v>
      </c>
      <c r="Z320" s="28">
        <f t="shared" si="39"/>
        <v>5.0074213499999995</v>
      </c>
      <c r="AA320" s="28">
        <f t="shared" si="40"/>
        <v>69.008390697674415</v>
      </c>
      <c r="AB320" s="28">
        <f t="shared" si="41"/>
        <v>4.204119982655925</v>
      </c>
      <c r="AC320" s="28">
        <f t="shared" si="42"/>
        <v>3.064832219738574</v>
      </c>
      <c r="AD320" s="28">
        <f t="shared" si="43"/>
        <v>0.69961413669167494</v>
      </c>
      <c r="AE320" s="28">
        <f t="shared" si="44"/>
        <v>1.8389018996090258</v>
      </c>
      <c r="AF320" s="28">
        <f t="shared" si="45"/>
        <v>0.69961413669167494</v>
      </c>
      <c r="AG320" s="43"/>
      <c r="AH320" s="43"/>
    </row>
    <row r="321" spans="1:34" x14ac:dyDescent="0.55000000000000004">
      <c r="A321" t="s">
        <v>99</v>
      </c>
      <c r="B321" t="s">
        <v>306</v>
      </c>
      <c r="C321">
        <v>1</v>
      </c>
      <c r="D321" t="s">
        <v>27</v>
      </c>
      <c r="E321" s="9" t="s">
        <v>72</v>
      </c>
      <c r="F321" t="s">
        <v>73</v>
      </c>
      <c r="G321" s="9" t="str">
        <f t="shared" si="37"/>
        <v>Early Patchy</v>
      </c>
      <c r="H321" s="9" t="str">
        <f t="shared" si="38"/>
        <v>Early Central</v>
      </c>
      <c r="I321" t="s">
        <v>29</v>
      </c>
      <c r="J321" s="28" t="s">
        <v>128</v>
      </c>
      <c r="K321" s="12" t="s">
        <v>378</v>
      </c>
      <c r="L321" t="s">
        <v>129</v>
      </c>
      <c r="M321" s="21"/>
      <c r="N321" s="29" t="s">
        <v>130</v>
      </c>
      <c r="O321" s="29"/>
      <c r="P321" s="29" t="s">
        <v>142</v>
      </c>
      <c r="Q321" s="29"/>
      <c r="R321" s="29" t="s">
        <v>142</v>
      </c>
      <c r="S321" s="29" t="s">
        <v>142</v>
      </c>
      <c r="V321">
        <v>8.7058879200000003</v>
      </c>
      <c r="W321">
        <v>87058.87920000001</v>
      </c>
      <c r="X321">
        <v>16200</v>
      </c>
      <c r="Y321">
        <v>1235</v>
      </c>
      <c r="Z321" s="28">
        <f t="shared" si="39"/>
        <v>5.3740048888888898</v>
      </c>
      <c r="AA321" s="28">
        <f t="shared" si="40"/>
        <v>70.493019595141703</v>
      </c>
      <c r="AB321" s="28">
        <f t="shared" si="41"/>
        <v>4.2095150145426308</v>
      </c>
      <c r="AC321" s="28">
        <f t="shared" si="42"/>
        <v>3.0916669575956846</v>
      </c>
      <c r="AD321" s="28">
        <f t="shared" si="43"/>
        <v>0.73029805718767848</v>
      </c>
      <c r="AE321" s="28">
        <f t="shared" si="44"/>
        <v>1.8481461141346247</v>
      </c>
      <c r="AF321" s="28">
        <f t="shared" si="45"/>
        <v>0.73029805718767848</v>
      </c>
      <c r="AG321" s="43"/>
      <c r="AH321" s="43"/>
    </row>
    <row r="322" spans="1:34" x14ac:dyDescent="0.55000000000000004">
      <c r="A322" t="s">
        <v>99</v>
      </c>
      <c r="B322" t="s">
        <v>307</v>
      </c>
      <c r="C322">
        <v>1</v>
      </c>
      <c r="D322" t="s">
        <v>27</v>
      </c>
      <c r="E322" s="9" t="s">
        <v>72</v>
      </c>
      <c r="F322" t="s">
        <v>73</v>
      </c>
      <c r="G322" s="9" t="str">
        <f t="shared" ref="G322:G378" si="46">CONCATENATE(D322," ",F322)</f>
        <v>Early Patchy</v>
      </c>
      <c r="H322" s="9" t="str">
        <f t="shared" ref="H322:H378" si="47">CONCATENATE(D322, " ", E322)</f>
        <v>Early Central</v>
      </c>
      <c r="I322" t="s">
        <v>33</v>
      </c>
      <c r="J322" s="28" t="s">
        <v>128</v>
      </c>
      <c r="K322" s="12" t="s">
        <v>378</v>
      </c>
      <c r="L322" t="s">
        <v>129</v>
      </c>
      <c r="M322" s="21"/>
      <c r="N322" s="29" t="s">
        <v>130</v>
      </c>
      <c r="O322" s="29"/>
      <c r="P322" s="29" t="s">
        <v>142</v>
      </c>
      <c r="Q322" s="29"/>
      <c r="R322" s="29" t="s">
        <v>142</v>
      </c>
      <c r="S322" s="29" t="s">
        <v>142</v>
      </c>
      <c r="V322">
        <v>8.7673197599999995</v>
      </c>
      <c r="W322">
        <v>87673.1976</v>
      </c>
      <c r="X322">
        <v>15910</v>
      </c>
      <c r="Y322">
        <v>1373</v>
      </c>
      <c r="Z322" s="28">
        <f t="shared" ref="Z322:Z385" si="48">W322/X322</f>
        <v>5.5105718164676301</v>
      </c>
      <c r="AA322" s="28">
        <f t="shared" ref="AA322:AA385" si="49">W322/Y322</f>
        <v>63.855205826656956</v>
      </c>
      <c r="AB322" s="28">
        <f t="shared" si="41"/>
        <v>4.2016701796465812</v>
      </c>
      <c r="AC322" s="28">
        <f t="shared" si="42"/>
        <v>3.137670537236755</v>
      </c>
      <c r="AD322" s="28">
        <f t="shared" si="43"/>
        <v>0.74119666670142326</v>
      </c>
      <c r="AE322" s="28">
        <f t="shared" si="44"/>
        <v>1.8051963091112497</v>
      </c>
      <c r="AF322" s="28">
        <f t="shared" si="45"/>
        <v>0.74119666670142326</v>
      </c>
      <c r="AG322" s="43"/>
      <c r="AH322" s="43"/>
    </row>
    <row r="323" spans="1:34" x14ac:dyDescent="0.55000000000000004">
      <c r="A323" t="s">
        <v>99</v>
      </c>
      <c r="B323" t="s">
        <v>308</v>
      </c>
      <c r="C323">
        <v>1</v>
      </c>
      <c r="D323" t="s">
        <v>27</v>
      </c>
      <c r="E323" s="9" t="s">
        <v>72</v>
      </c>
      <c r="F323" t="s">
        <v>73</v>
      </c>
      <c r="G323" s="9" t="str">
        <f t="shared" si="46"/>
        <v>Early Patchy</v>
      </c>
      <c r="H323" s="9" t="str">
        <f t="shared" si="47"/>
        <v>Early Central</v>
      </c>
      <c r="I323" t="s">
        <v>33</v>
      </c>
      <c r="J323" s="28" t="s">
        <v>128</v>
      </c>
      <c r="K323" s="12" t="s">
        <v>378</v>
      </c>
      <c r="L323" t="s">
        <v>129</v>
      </c>
      <c r="M323" s="21"/>
      <c r="N323" s="29" t="s">
        <v>130</v>
      </c>
      <c r="O323" s="29"/>
      <c r="P323" s="29" t="s">
        <v>142</v>
      </c>
      <c r="Q323" s="29"/>
      <c r="R323" s="29" t="s">
        <v>142</v>
      </c>
      <c r="S323" s="29" t="s">
        <v>142</v>
      </c>
      <c r="V323">
        <v>8.7440752799999988</v>
      </c>
      <c r="W323">
        <v>87440.752799999987</v>
      </c>
      <c r="X323" s="2">
        <v>16010</v>
      </c>
      <c r="Y323" s="2">
        <v>1666</v>
      </c>
      <c r="Z323" s="28">
        <f t="shared" si="48"/>
        <v>5.4616335290443461</v>
      </c>
      <c r="AA323" s="28">
        <f t="shared" si="49"/>
        <v>52.485445858343333</v>
      </c>
      <c r="AB323" s="28">
        <f t="shared" ref="AB323:AB378" si="50">LOG10(X323)</f>
        <v>4.2043913319192994</v>
      </c>
      <c r="AC323" s="28">
        <f t="shared" ref="AC323:AC378" si="51">LOG10(Y323)</f>
        <v>3.2216749970707688</v>
      </c>
      <c r="AD323" s="28">
        <f t="shared" ref="AD323:AD378" si="52">LOG10(Z323)</f>
        <v>0.73732255599168128</v>
      </c>
      <c r="AE323" s="28">
        <f t="shared" ref="AE323:AE378" si="53">LOG10(AA323)</f>
        <v>1.7200388908402122</v>
      </c>
      <c r="AF323" s="28">
        <f t="shared" ref="AF323:AF378" si="54">AD323</f>
        <v>0.73732255599168128</v>
      </c>
      <c r="AG323" s="43"/>
      <c r="AH323" s="43"/>
    </row>
    <row r="324" spans="1:34" s="28" customFormat="1" x14ac:dyDescent="0.55000000000000004">
      <c r="A324" s="28" t="s">
        <v>100</v>
      </c>
      <c r="B324" s="28" t="s">
        <v>309</v>
      </c>
      <c r="C324" s="28">
        <v>1</v>
      </c>
      <c r="D324" t="s">
        <v>27</v>
      </c>
      <c r="E324" s="9" t="s">
        <v>15</v>
      </c>
      <c r="F324" s="28" t="s">
        <v>28</v>
      </c>
      <c r="G324" s="9" t="str">
        <f t="shared" si="46"/>
        <v>Early Poor</v>
      </c>
      <c r="H324" s="9" t="str">
        <f t="shared" si="47"/>
        <v>Early Intermediate</v>
      </c>
      <c r="I324" s="28" t="s">
        <v>29</v>
      </c>
      <c r="J324" s="28" t="s">
        <v>128</v>
      </c>
      <c r="K324" s="28" t="s">
        <v>379</v>
      </c>
      <c r="L324" s="28" t="s">
        <v>129</v>
      </c>
      <c r="M324" s="30"/>
      <c r="N324" s="29" t="s">
        <v>210</v>
      </c>
      <c r="O324" s="29" t="s">
        <v>141</v>
      </c>
      <c r="P324" s="29" t="s">
        <v>132</v>
      </c>
      <c r="Q324" s="29"/>
      <c r="R324" s="29" t="s">
        <v>133</v>
      </c>
      <c r="S324" s="29" t="s">
        <v>142</v>
      </c>
      <c r="V324" s="28">
        <v>8.6320036800000004</v>
      </c>
      <c r="W324" s="28">
        <v>86320.036800000002</v>
      </c>
      <c r="X324" s="28">
        <v>10210</v>
      </c>
      <c r="Y324" s="28">
        <v>448</v>
      </c>
      <c r="Z324" s="28">
        <f t="shared" si="48"/>
        <v>8.4544600195886392</v>
      </c>
      <c r="AA324" s="28">
        <f t="shared" si="49"/>
        <v>192.67865357142858</v>
      </c>
      <c r="AB324" s="28">
        <f t="shared" si="50"/>
        <v>4.0090257420869104</v>
      </c>
      <c r="AC324" s="28">
        <f t="shared" si="51"/>
        <v>2.651278013998144</v>
      </c>
      <c r="AD324" s="28">
        <f t="shared" si="52"/>
        <v>0.92708587473661785</v>
      </c>
      <c r="AE324" s="28">
        <f t="shared" si="53"/>
        <v>2.2848336028253842</v>
      </c>
      <c r="AF324" s="28">
        <f t="shared" si="54"/>
        <v>0.92708587473661785</v>
      </c>
      <c r="AG324" s="43"/>
      <c r="AH324" s="43"/>
    </row>
    <row r="325" spans="1:34" x14ac:dyDescent="0.55000000000000004">
      <c r="A325" t="s">
        <v>100</v>
      </c>
      <c r="B325" t="s">
        <v>310</v>
      </c>
      <c r="C325">
        <v>1</v>
      </c>
      <c r="D325" t="s">
        <v>27</v>
      </c>
      <c r="E325" s="9" t="s">
        <v>15</v>
      </c>
      <c r="F325" t="s">
        <v>28</v>
      </c>
      <c r="G325" s="9" t="str">
        <f t="shared" si="46"/>
        <v>Early Poor</v>
      </c>
      <c r="H325" s="9" t="str">
        <f t="shared" si="47"/>
        <v>Early Intermediate</v>
      </c>
      <c r="I325" t="s">
        <v>29</v>
      </c>
      <c r="J325" s="28" t="s">
        <v>128</v>
      </c>
      <c r="K325" s="12" t="s">
        <v>379</v>
      </c>
      <c r="L325" t="s">
        <v>129</v>
      </c>
      <c r="M325" s="21"/>
      <c r="N325" s="29" t="s">
        <v>210</v>
      </c>
      <c r="O325" s="29" t="s">
        <v>141</v>
      </c>
      <c r="P325" s="29" t="s">
        <v>132</v>
      </c>
      <c r="Q325" s="29"/>
      <c r="R325" s="29" t="s">
        <v>133</v>
      </c>
      <c r="S325" s="29" t="s">
        <v>142</v>
      </c>
      <c r="V325">
        <v>8.5846845599999995</v>
      </c>
      <c r="W325">
        <v>85846.845600000001</v>
      </c>
      <c r="X325">
        <v>10190</v>
      </c>
      <c r="Y325">
        <v>490</v>
      </c>
      <c r="Z325" s="28">
        <f t="shared" si="48"/>
        <v>8.4246168400392545</v>
      </c>
      <c r="AA325" s="28">
        <f t="shared" si="49"/>
        <v>175.19764408163266</v>
      </c>
      <c r="AB325" s="28">
        <f t="shared" si="50"/>
        <v>4.0081741840064264</v>
      </c>
      <c r="AC325" s="28">
        <f t="shared" si="51"/>
        <v>2.6901960800285138</v>
      </c>
      <c r="AD325" s="28">
        <f t="shared" si="52"/>
        <v>0.92555015784715111</v>
      </c>
      <c r="AE325" s="28">
        <f t="shared" si="53"/>
        <v>2.2435282618250638</v>
      </c>
      <c r="AF325" s="28">
        <f t="shared" si="54"/>
        <v>0.92555015784715111</v>
      </c>
      <c r="AG325" s="43"/>
      <c r="AH325" s="43"/>
    </row>
    <row r="326" spans="1:34" x14ac:dyDescent="0.55000000000000004">
      <c r="A326" t="s">
        <v>100</v>
      </c>
      <c r="B326" t="s">
        <v>311</v>
      </c>
      <c r="C326">
        <v>1</v>
      </c>
      <c r="D326" t="s">
        <v>27</v>
      </c>
      <c r="E326" s="9" t="s">
        <v>15</v>
      </c>
      <c r="F326" t="s">
        <v>28</v>
      </c>
      <c r="G326" s="9" t="str">
        <f t="shared" si="46"/>
        <v>Early Poor</v>
      </c>
      <c r="H326" s="9" t="str">
        <f t="shared" si="47"/>
        <v>Early Intermediate</v>
      </c>
      <c r="I326" t="s">
        <v>29</v>
      </c>
      <c r="J326" s="28" t="s">
        <v>128</v>
      </c>
      <c r="K326" s="12" t="s">
        <v>379</v>
      </c>
      <c r="L326" t="s">
        <v>129</v>
      </c>
      <c r="M326" s="21"/>
      <c r="N326" s="29" t="s">
        <v>210</v>
      </c>
      <c r="O326" s="29" t="s">
        <v>141</v>
      </c>
      <c r="P326" s="29" t="s">
        <v>132</v>
      </c>
      <c r="Q326" s="29"/>
      <c r="R326" s="29" t="s">
        <v>133</v>
      </c>
      <c r="S326" s="29" t="s">
        <v>142</v>
      </c>
      <c r="V326">
        <v>8.6170608000000009</v>
      </c>
      <c r="W326">
        <v>86170.608000000007</v>
      </c>
      <c r="X326">
        <v>10310</v>
      </c>
      <c r="Y326">
        <v>476</v>
      </c>
      <c r="Z326" s="28">
        <f t="shared" si="48"/>
        <v>8.3579639185257033</v>
      </c>
      <c r="AA326" s="28">
        <f t="shared" si="49"/>
        <v>181.03068907563028</v>
      </c>
      <c r="AB326" s="28">
        <f t="shared" si="50"/>
        <v>4.0132586652835167</v>
      </c>
      <c r="AC326" s="28">
        <f t="shared" si="51"/>
        <v>2.6776069527204931</v>
      </c>
      <c r="AD326" s="28">
        <f t="shared" si="52"/>
        <v>0.92210049195488997</v>
      </c>
      <c r="AE326" s="28">
        <f t="shared" si="53"/>
        <v>2.2577522045179133</v>
      </c>
      <c r="AF326" s="28">
        <f t="shared" si="54"/>
        <v>0.92210049195488997</v>
      </c>
      <c r="AG326" s="43"/>
      <c r="AH326" s="43"/>
    </row>
    <row r="327" spans="1:34" x14ac:dyDescent="0.55000000000000004">
      <c r="A327" t="s">
        <v>100</v>
      </c>
      <c r="B327" t="s">
        <v>312</v>
      </c>
      <c r="C327">
        <v>1</v>
      </c>
      <c r="D327" t="s">
        <v>27</v>
      </c>
      <c r="E327" s="9" t="s">
        <v>15</v>
      </c>
      <c r="F327" t="s">
        <v>28</v>
      </c>
      <c r="G327" s="9" t="str">
        <f t="shared" si="46"/>
        <v>Early Poor</v>
      </c>
      <c r="H327" s="9" t="str">
        <f t="shared" si="47"/>
        <v>Early Intermediate</v>
      </c>
      <c r="I327" t="s">
        <v>29</v>
      </c>
      <c r="J327" s="28" t="s">
        <v>128</v>
      </c>
      <c r="K327" s="12" t="s">
        <v>379</v>
      </c>
      <c r="L327" t="s">
        <v>129</v>
      </c>
      <c r="M327" s="21"/>
      <c r="N327" s="29" t="s">
        <v>210</v>
      </c>
      <c r="O327" s="29" t="s">
        <v>141</v>
      </c>
      <c r="P327" s="29" t="s">
        <v>132</v>
      </c>
      <c r="Q327" s="29"/>
      <c r="R327" s="29" t="s">
        <v>133</v>
      </c>
      <c r="S327" s="29" t="s">
        <v>142</v>
      </c>
      <c r="V327">
        <v>8.4344256000000009</v>
      </c>
      <c r="W327">
        <v>84344.256000000008</v>
      </c>
      <c r="X327">
        <v>10230</v>
      </c>
      <c r="Y327">
        <v>490</v>
      </c>
      <c r="Z327" s="28">
        <f t="shared" si="48"/>
        <v>8.2447953079178902</v>
      </c>
      <c r="AA327" s="28">
        <f t="shared" si="49"/>
        <v>172.13113469387756</v>
      </c>
      <c r="AB327" s="28">
        <f t="shared" si="50"/>
        <v>4.0098756337121602</v>
      </c>
      <c r="AC327" s="28">
        <f t="shared" si="51"/>
        <v>2.6901960800285138</v>
      </c>
      <c r="AD327" s="28">
        <f t="shared" si="52"/>
        <v>0.91617987796170786</v>
      </c>
      <c r="AE327" s="28">
        <f t="shared" si="53"/>
        <v>2.2358594316453542</v>
      </c>
      <c r="AF327" s="28">
        <f t="shared" si="54"/>
        <v>0.91617987796170786</v>
      </c>
      <c r="AG327" s="43"/>
      <c r="AH327" s="43"/>
    </row>
    <row r="328" spans="1:34" x14ac:dyDescent="0.55000000000000004">
      <c r="A328" t="s">
        <v>100</v>
      </c>
      <c r="B328" t="s">
        <v>313</v>
      </c>
      <c r="C328">
        <v>1</v>
      </c>
      <c r="D328" t="s">
        <v>27</v>
      </c>
      <c r="E328" s="9" t="s">
        <v>15</v>
      </c>
      <c r="F328" t="s">
        <v>28</v>
      </c>
      <c r="G328" s="9" t="str">
        <f t="shared" si="46"/>
        <v>Early Poor</v>
      </c>
      <c r="H328" s="9" t="str">
        <f t="shared" si="47"/>
        <v>Early Intermediate</v>
      </c>
      <c r="I328" t="s">
        <v>29</v>
      </c>
      <c r="J328" s="28" t="s">
        <v>128</v>
      </c>
      <c r="K328" s="12" t="s">
        <v>379</v>
      </c>
      <c r="L328" t="s">
        <v>129</v>
      </c>
      <c r="M328" s="21"/>
      <c r="N328" s="29" t="s">
        <v>210</v>
      </c>
      <c r="O328" s="29" t="s">
        <v>141</v>
      </c>
      <c r="P328" s="29" t="s">
        <v>132</v>
      </c>
      <c r="Q328" s="29"/>
      <c r="R328" s="29" t="s">
        <v>133</v>
      </c>
      <c r="S328" s="29" t="s">
        <v>142</v>
      </c>
      <c r="V328">
        <v>8.5373654400000003</v>
      </c>
      <c r="W328">
        <v>85373.654399999999</v>
      </c>
      <c r="X328">
        <v>11090</v>
      </c>
      <c r="Y328">
        <v>608</v>
      </c>
      <c r="Z328" s="28">
        <f t="shared" si="48"/>
        <v>7.69825558160505</v>
      </c>
      <c r="AA328" s="28">
        <f t="shared" si="49"/>
        <v>140.41719473684211</v>
      </c>
      <c r="AB328" s="28">
        <f t="shared" si="50"/>
        <v>4.0449315461491597</v>
      </c>
      <c r="AC328" s="28">
        <f t="shared" si="51"/>
        <v>2.7839035792727351</v>
      </c>
      <c r="AD328" s="28">
        <f t="shared" si="52"/>
        <v>0.88639232554763048</v>
      </c>
      <c r="AE328" s="28">
        <f t="shared" si="53"/>
        <v>2.1474202924240555</v>
      </c>
      <c r="AF328" s="28">
        <f t="shared" si="54"/>
        <v>0.88639232554763048</v>
      </c>
      <c r="AG328" s="43"/>
      <c r="AH328" s="43"/>
    </row>
    <row r="329" spans="1:34" s="28" customFormat="1" x14ac:dyDescent="0.55000000000000004">
      <c r="A329" s="28" t="s">
        <v>101</v>
      </c>
      <c r="B329" s="28" t="s">
        <v>314</v>
      </c>
      <c r="C329" s="28">
        <v>1</v>
      </c>
      <c r="D329" t="s">
        <v>27</v>
      </c>
      <c r="E329" s="9" t="s">
        <v>15</v>
      </c>
      <c r="F329" s="28" t="s">
        <v>28</v>
      </c>
      <c r="G329" s="9" t="str">
        <f t="shared" si="46"/>
        <v>Early Poor</v>
      </c>
      <c r="H329" s="9" t="str">
        <f t="shared" si="47"/>
        <v>Early Intermediate</v>
      </c>
      <c r="I329" s="28" t="s">
        <v>29</v>
      </c>
      <c r="J329" s="28" t="s">
        <v>128</v>
      </c>
      <c r="K329" s="28" t="s">
        <v>379</v>
      </c>
      <c r="L329" s="28" t="s">
        <v>129</v>
      </c>
      <c r="M329" s="30"/>
      <c r="N329" s="29" t="s">
        <v>210</v>
      </c>
      <c r="O329" s="29" t="s">
        <v>141</v>
      </c>
      <c r="P329" s="29" t="s">
        <v>132</v>
      </c>
      <c r="Q329" s="29"/>
      <c r="R329" s="29" t="s">
        <v>133</v>
      </c>
      <c r="S329" s="29" t="s">
        <v>142</v>
      </c>
      <c r="V329" s="28">
        <v>8.5456670399999997</v>
      </c>
      <c r="W329" s="28">
        <v>85456.670400000003</v>
      </c>
      <c r="X329" s="28">
        <v>11540</v>
      </c>
      <c r="Y329" s="28">
        <v>527</v>
      </c>
      <c r="Z329" s="28">
        <f t="shared" si="48"/>
        <v>7.4052574003466205</v>
      </c>
      <c r="AA329" s="28">
        <f t="shared" si="49"/>
        <v>162.15686982922202</v>
      </c>
      <c r="AB329" s="28">
        <f t="shared" si="50"/>
        <v>4.062205808819713</v>
      </c>
      <c r="AC329" s="28">
        <f t="shared" si="51"/>
        <v>2.7218106152125467</v>
      </c>
      <c r="AD329" s="28">
        <f t="shared" si="52"/>
        <v>0.86954015882040558</v>
      </c>
      <c r="AE329" s="28">
        <f t="shared" si="53"/>
        <v>2.2099353524275718</v>
      </c>
      <c r="AF329" s="28">
        <f t="shared" si="54"/>
        <v>0.86954015882040558</v>
      </c>
      <c r="AG329" s="43"/>
      <c r="AH329" s="43"/>
    </row>
    <row r="330" spans="1:34" x14ac:dyDescent="0.55000000000000004">
      <c r="A330" t="s">
        <v>101</v>
      </c>
      <c r="B330" t="s">
        <v>315</v>
      </c>
      <c r="C330">
        <v>1</v>
      </c>
      <c r="D330" t="s">
        <v>27</v>
      </c>
      <c r="E330" s="9" t="s">
        <v>15</v>
      </c>
      <c r="F330" t="s">
        <v>28</v>
      </c>
      <c r="G330" s="9" t="str">
        <f t="shared" si="46"/>
        <v>Early Poor</v>
      </c>
      <c r="H330" s="9" t="str">
        <f t="shared" si="47"/>
        <v>Early Intermediate</v>
      </c>
      <c r="I330" t="s">
        <v>29</v>
      </c>
      <c r="J330" s="28" t="s">
        <v>128</v>
      </c>
      <c r="K330" s="12" t="s">
        <v>379</v>
      </c>
      <c r="L330" t="s">
        <v>129</v>
      </c>
      <c r="M330" s="21"/>
      <c r="N330" s="29" t="s">
        <v>210</v>
      </c>
      <c r="O330" s="29" t="s">
        <v>141</v>
      </c>
      <c r="P330" s="29" t="s">
        <v>132</v>
      </c>
      <c r="Q330" s="29"/>
      <c r="R330" s="29" t="s">
        <v>133</v>
      </c>
      <c r="S330" s="29" t="s">
        <v>142</v>
      </c>
      <c r="V330">
        <v>8.6286830400000003</v>
      </c>
      <c r="W330">
        <v>86286.830400000006</v>
      </c>
      <c r="X330">
        <v>10250</v>
      </c>
      <c r="Y330">
        <v>506</v>
      </c>
      <c r="Z330" s="28">
        <f t="shared" si="48"/>
        <v>8.418227356097562</v>
      </c>
      <c r="AA330" s="28">
        <f t="shared" si="49"/>
        <v>170.52733280632413</v>
      </c>
      <c r="AB330" s="28">
        <f t="shared" si="50"/>
        <v>4.0107238653917729</v>
      </c>
      <c r="AC330" s="28">
        <f t="shared" si="51"/>
        <v>2.7041505168397992</v>
      </c>
      <c r="AD330" s="28">
        <f t="shared" si="52"/>
        <v>0.92522065082103511</v>
      </c>
      <c r="AE330" s="28">
        <f t="shared" si="53"/>
        <v>2.2317939993730089</v>
      </c>
      <c r="AF330" s="28">
        <f t="shared" si="54"/>
        <v>0.92522065082103511</v>
      </c>
      <c r="AG330" s="43"/>
      <c r="AH330" s="43"/>
    </row>
    <row r="331" spans="1:34" x14ac:dyDescent="0.55000000000000004">
      <c r="A331" t="s">
        <v>101</v>
      </c>
      <c r="B331" t="s">
        <v>316</v>
      </c>
      <c r="C331">
        <v>1</v>
      </c>
      <c r="D331" t="s">
        <v>27</v>
      </c>
      <c r="E331" s="9" t="s">
        <v>15</v>
      </c>
      <c r="F331" t="s">
        <v>28</v>
      </c>
      <c r="G331" s="9" t="str">
        <f t="shared" si="46"/>
        <v>Early Poor</v>
      </c>
      <c r="H331" s="9" t="str">
        <f t="shared" si="47"/>
        <v>Early Intermediate</v>
      </c>
      <c r="I331" t="s">
        <v>29</v>
      </c>
      <c r="J331" s="28" t="s">
        <v>128</v>
      </c>
      <c r="K331" s="12" t="s">
        <v>379</v>
      </c>
      <c r="L331" t="s">
        <v>129</v>
      </c>
      <c r="M331" s="21"/>
      <c r="N331" s="29" t="s">
        <v>210</v>
      </c>
      <c r="O331" s="29" t="s">
        <v>141</v>
      </c>
      <c r="P331" s="29" t="s">
        <v>132</v>
      </c>
      <c r="Q331" s="29"/>
      <c r="R331" s="29" t="s">
        <v>133</v>
      </c>
      <c r="S331" s="29" t="s">
        <v>142</v>
      </c>
      <c r="V331">
        <v>8.5622702400000001</v>
      </c>
      <c r="W331">
        <v>85622.702399999995</v>
      </c>
      <c r="X331">
        <v>10550</v>
      </c>
      <c r="Y331">
        <v>457</v>
      </c>
      <c r="Z331" s="28">
        <f t="shared" si="48"/>
        <v>8.1158959620853075</v>
      </c>
      <c r="AA331" s="28">
        <f t="shared" si="49"/>
        <v>187.35821094091904</v>
      </c>
      <c r="AB331" s="28">
        <f t="shared" si="50"/>
        <v>4.0232524596337118</v>
      </c>
      <c r="AC331" s="28">
        <f t="shared" si="51"/>
        <v>2.6599162000698504</v>
      </c>
      <c r="AD331" s="28">
        <f t="shared" si="52"/>
        <v>0.90933647116295202</v>
      </c>
      <c r="AE331" s="28">
        <f t="shared" si="53"/>
        <v>2.2726727307268133</v>
      </c>
      <c r="AF331" s="28">
        <f t="shared" si="54"/>
        <v>0.90933647116295202</v>
      </c>
      <c r="AG331" s="43"/>
      <c r="AH331" s="43"/>
    </row>
    <row r="332" spans="1:34" x14ac:dyDescent="0.55000000000000004">
      <c r="A332" t="s">
        <v>101</v>
      </c>
      <c r="B332" t="s">
        <v>317</v>
      </c>
      <c r="C332">
        <v>1</v>
      </c>
      <c r="D332" t="s">
        <v>27</v>
      </c>
      <c r="E332" s="9" t="s">
        <v>15</v>
      </c>
      <c r="F332" t="s">
        <v>28</v>
      </c>
      <c r="G332" s="9" t="str">
        <f t="shared" si="46"/>
        <v>Early Poor</v>
      </c>
      <c r="H332" s="9" t="str">
        <f t="shared" si="47"/>
        <v>Early Intermediate</v>
      </c>
      <c r="I332" t="s">
        <v>29</v>
      </c>
      <c r="J332" s="28" t="s">
        <v>128</v>
      </c>
      <c r="K332" s="12" t="s">
        <v>379</v>
      </c>
      <c r="L332" t="s">
        <v>129</v>
      </c>
      <c r="M332" s="21"/>
      <c r="N332" s="29" t="s">
        <v>210</v>
      </c>
      <c r="O332" s="29" t="s">
        <v>141</v>
      </c>
      <c r="P332" s="29" t="s">
        <v>132</v>
      </c>
      <c r="Q332" s="29"/>
      <c r="R332" s="29" t="s">
        <v>133</v>
      </c>
      <c r="S332" s="29" t="s">
        <v>142</v>
      </c>
      <c r="V332">
        <v>8.5846845599999995</v>
      </c>
      <c r="W332">
        <v>85846.845600000001</v>
      </c>
      <c r="X332">
        <v>10270</v>
      </c>
      <c r="Y332">
        <v>462</v>
      </c>
      <c r="Z332" s="28">
        <f t="shared" si="48"/>
        <v>8.3589917818889976</v>
      </c>
      <c r="AA332" s="28">
        <f t="shared" si="49"/>
        <v>185.81568311688312</v>
      </c>
      <c r="AB332" s="28">
        <f t="shared" si="50"/>
        <v>4.0115704435972779</v>
      </c>
      <c r="AC332" s="28">
        <f t="shared" si="51"/>
        <v>2.6646419755561257</v>
      </c>
      <c r="AD332" s="28">
        <f t="shared" si="52"/>
        <v>0.92215389825629934</v>
      </c>
      <c r="AE332" s="28">
        <f t="shared" si="53"/>
        <v>2.269082366297452</v>
      </c>
      <c r="AF332" s="28">
        <f t="shared" si="54"/>
        <v>0.92215389825629934</v>
      </c>
      <c r="AG332" s="43"/>
      <c r="AH332" s="43"/>
    </row>
    <row r="333" spans="1:34" x14ac:dyDescent="0.55000000000000004">
      <c r="A333" t="s">
        <v>101</v>
      </c>
      <c r="B333" t="s">
        <v>318</v>
      </c>
      <c r="C333">
        <v>1</v>
      </c>
      <c r="D333" t="s">
        <v>27</v>
      </c>
      <c r="E333" s="9" t="s">
        <v>15</v>
      </c>
      <c r="F333" t="s">
        <v>28</v>
      </c>
      <c r="G333" s="9" t="str">
        <f t="shared" si="46"/>
        <v>Early Poor</v>
      </c>
      <c r="H333" s="9" t="str">
        <f t="shared" si="47"/>
        <v>Early Intermediate</v>
      </c>
      <c r="I333" t="s">
        <v>29</v>
      </c>
      <c r="J333" s="28" t="s">
        <v>128</v>
      </c>
      <c r="K333" s="12" t="s">
        <v>379</v>
      </c>
      <c r="L333" t="s">
        <v>129</v>
      </c>
      <c r="M333" s="21"/>
      <c r="N333" s="29" t="s">
        <v>210</v>
      </c>
      <c r="O333" s="29" t="s">
        <v>141</v>
      </c>
      <c r="P333" s="29" t="s">
        <v>132</v>
      </c>
      <c r="Q333" s="29"/>
      <c r="R333" s="29" t="s">
        <v>133</v>
      </c>
      <c r="S333" s="29" t="s">
        <v>142</v>
      </c>
      <c r="V333">
        <v>8.5655908800000002</v>
      </c>
      <c r="W333">
        <v>85655.908800000005</v>
      </c>
      <c r="X333">
        <v>10180</v>
      </c>
      <c r="Y333">
        <v>487</v>
      </c>
      <c r="Z333" s="28">
        <f t="shared" si="48"/>
        <v>8.4141364243614944</v>
      </c>
      <c r="AA333" s="28">
        <f t="shared" si="49"/>
        <v>175.88482299794663</v>
      </c>
      <c r="AB333" s="28">
        <f t="shared" si="50"/>
        <v>4.0077477780007396</v>
      </c>
      <c r="AC333" s="28">
        <f t="shared" si="51"/>
        <v>2.6875289612146345</v>
      </c>
      <c r="AD333" s="28">
        <f t="shared" si="52"/>
        <v>0.92500954926251711</v>
      </c>
      <c r="AE333" s="28">
        <f t="shared" si="53"/>
        <v>2.2452283660486225</v>
      </c>
      <c r="AF333" s="28">
        <f t="shared" si="54"/>
        <v>0.92500954926251711</v>
      </c>
      <c r="AG333" s="43"/>
      <c r="AH333" s="43"/>
    </row>
    <row r="334" spans="1:34" s="28" customFormat="1" x14ac:dyDescent="0.55000000000000004">
      <c r="A334" s="28" t="s">
        <v>102</v>
      </c>
      <c r="B334" s="28" t="s">
        <v>319</v>
      </c>
      <c r="C334" s="28">
        <v>1</v>
      </c>
      <c r="D334" t="s">
        <v>27</v>
      </c>
      <c r="E334" s="9" t="s">
        <v>15</v>
      </c>
      <c r="F334" s="28" t="s">
        <v>28</v>
      </c>
      <c r="G334" s="9" t="str">
        <f t="shared" si="46"/>
        <v>Early Poor</v>
      </c>
      <c r="H334" s="9" t="str">
        <f t="shared" si="47"/>
        <v>Early Intermediate</v>
      </c>
      <c r="I334" s="28" t="s">
        <v>29</v>
      </c>
      <c r="J334" s="28" t="s">
        <v>128</v>
      </c>
      <c r="K334" s="28" t="s">
        <v>379</v>
      </c>
      <c r="L334" s="28" t="s">
        <v>129</v>
      </c>
      <c r="M334" s="30"/>
      <c r="N334" s="29" t="s">
        <v>210</v>
      </c>
      <c r="O334" s="29" t="s">
        <v>141</v>
      </c>
      <c r="P334" s="29" t="s">
        <v>132</v>
      </c>
      <c r="Q334" s="29"/>
      <c r="R334" s="29" t="s">
        <v>133</v>
      </c>
      <c r="S334" s="29" t="s">
        <v>142</v>
      </c>
      <c r="V334" s="28">
        <v>8.8478452799999996</v>
      </c>
      <c r="W334" s="28">
        <v>88478.452799999999</v>
      </c>
      <c r="X334" s="28">
        <v>11190</v>
      </c>
      <c r="Y334" s="28">
        <v>373.4</v>
      </c>
      <c r="Z334" s="28">
        <f t="shared" si="48"/>
        <v>7.9069216085790881</v>
      </c>
      <c r="AA334" s="28">
        <f t="shared" si="49"/>
        <v>236.95354258168186</v>
      </c>
      <c r="AB334" s="28">
        <f t="shared" si="50"/>
        <v>4.0488300865283504</v>
      </c>
      <c r="AC334" s="28">
        <f t="shared" si="51"/>
        <v>2.5721743136130595</v>
      </c>
      <c r="AD334" s="28">
        <f t="shared" si="52"/>
        <v>0.89800743310251041</v>
      </c>
      <c r="AE334" s="28">
        <f t="shared" si="53"/>
        <v>2.374663206017801</v>
      </c>
      <c r="AF334" s="28">
        <f t="shared" si="54"/>
        <v>0.89800743310251041</v>
      </c>
      <c r="AG334" s="43"/>
      <c r="AH334" s="43"/>
    </row>
    <row r="335" spans="1:34" x14ac:dyDescent="0.55000000000000004">
      <c r="A335" t="s">
        <v>102</v>
      </c>
      <c r="B335" t="s">
        <v>320</v>
      </c>
      <c r="C335">
        <v>1</v>
      </c>
      <c r="D335" t="s">
        <v>27</v>
      </c>
      <c r="E335" s="9" t="s">
        <v>15</v>
      </c>
      <c r="F335" t="s">
        <v>28</v>
      </c>
      <c r="G335" s="9" t="str">
        <f t="shared" si="46"/>
        <v>Early Poor</v>
      </c>
      <c r="H335" s="9" t="str">
        <f t="shared" si="47"/>
        <v>Early Intermediate</v>
      </c>
      <c r="I335" t="s">
        <v>29</v>
      </c>
      <c r="J335" s="28" t="s">
        <v>128</v>
      </c>
      <c r="K335" s="12" t="s">
        <v>379</v>
      </c>
      <c r="L335" t="s">
        <v>129</v>
      </c>
      <c r="M335" s="21"/>
      <c r="N335" s="29" t="s">
        <v>210</v>
      </c>
      <c r="O335" s="29" t="s">
        <v>141</v>
      </c>
      <c r="P335" s="29" t="s">
        <v>132</v>
      </c>
      <c r="Q335" s="29"/>
      <c r="R335" s="29" t="s">
        <v>133</v>
      </c>
      <c r="S335" s="29" t="s">
        <v>142</v>
      </c>
      <c r="V335">
        <v>8.7864134400000005</v>
      </c>
      <c r="W335">
        <v>87864.13440000001</v>
      </c>
      <c r="X335">
        <v>10780</v>
      </c>
      <c r="Y335">
        <v>384.2</v>
      </c>
      <c r="Z335" s="28">
        <f t="shared" si="48"/>
        <v>8.1506618181818187</v>
      </c>
      <c r="AA335" s="28">
        <f t="shared" si="49"/>
        <v>228.69373867777202</v>
      </c>
      <c r="AB335" s="28">
        <f t="shared" si="50"/>
        <v>4.0326187608507196</v>
      </c>
      <c r="AC335" s="28">
        <f t="shared" si="51"/>
        <v>2.5845573605256749</v>
      </c>
      <c r="AD335" s="28">
        <f t="shared" si="52"/>
        <v>0.91119287405469218</v>
      </c>
      <c r="AE335" s="28">
        <f t="shared" si="53"/>
        <v>2.3592542743797371</v>
      </c>
      <c r="AF335" s="28">
        <f t="shared" si="54"/>
        <v>0.91119287405469218</v>
      </c>
      <c r="AG335" s="43"/>
      <c r="AH335" s="43"/>
    </row>
    <row r="336" spans="1:34" x14ac:dyDescent="0.55000000000000004">
      <c r="A336" t="s">
        <v>102</v>
      </c>
      <c r="B336" t="s">
        <v>321</v>
      </c>
      <c r="C336">
        <v>1</v>
      </c>
      <c r="D336" t="s">
        <v>27</v>
      </c>
      <c r="E336" s="9" t="s">
        <v>15</v>
      </c>
      <c r="F336" t="s">
        <v>28</v>
      </c>
      <c r="G336" s="9" t="str">
        <f t="shared" si="46"/>
        <v>Early Poor</v>
      </c>
      <c r="H336" s="9" t="str">
        <f t="shared" si="47"/>
        <v>Early Intermediate</v>
      </c>
      <c r="I336" t="s">
        <v>29</v>
      </c>
      <c r="J336" s="28" t="s">
        <v>128</v>
      </c>
      <c r="K336" s="12" t="s">
        <v>379</v>
      </c>
      <c r="L336" t="s">
        <v>129</v>
      </c>
      <c r="M336" s="21"/>
      <c r="N336" s="29" t="s">
        <v>210</v>
      </c>
      <c r="O336" s="29" t="s">
        <v>141</v>
      </c>
      <c r="P336" s="29" t="s">
        <v>132</v>
      </c>
      <c r="Q336" s="29"/>
      <c r="R336" s="29" t="s">
        <v>133</v>
      </c>
      <c r="S336" s="29" t="s">
        <v>142</v>
      </c>
      <c r="V336">
        <v>8.8586373599999995</v>
      </c>
      <c r="W336">
        <v>88586.373599999992</v>
      </c>
      <c r="X336">
        <v>10940</v>
      </c>
      <c r="Y336">
        <v>368.6</v>
      </c>
      <c r="Z336" s="28">
        <f t="shared" si="48"/>
        <v>8.0974747349177321</v>
      </c>
      <c r="AA336" s="28">
        <f t="shared" si="49"/>
        <v>240.33199565925119</v>
      </c>
      <c r="AB336" s="28">
        <f t="shared" si="50"/>
        <v>4.0390173219974121</v>
      </c>
      <c r="AC336" s="28">
        <f t="shared" si="51"/>
        <v>2.5665553308830549</v>
      </c>
      <c r="AD336" s="28">
        <f t="shared" si="52"/>
        <v>0.90834960163399825</v>
      </c>
      <c r="AE336" s="28">
        <f t="shared" si="53"/>
        <v>2.3808115927483553</v>
      </c>
      <c r="AF336" s="28">
        <f t="shared" si="54"/>
        <v>0.90834960163399825</v>
      </c>
      <c r="AG336" s="43"/>
      <c r="AH336" s="43"/>
    </row>
    <row r="337" spans="1:34" x14ac:dyDescent="0.55000000000000004">
      <c r="A337" t="s">
        <v>102</v>
      </c>
      <c r="B337" t="s">
        <v>322</v>
      </c>
      <c r="C337">
        <v>1</v>
      </c>
      <c r="D337" t="s">
        <v>27</v>
      </c>
      <c r="E337" s="9" t="s">
        <v>15</v>
      </c>
      <c r="F337" t="s">
        <v>28</v>
      </c>
      <c r="G337" s="9" t="str">
        <f t="shared" si="46"/>
        <v>Early Poor</v>
      </c>
      <c r="H337" s="9" t="str">
        <f t="shared" si="47"/>
        <v>Early Intermediate</v>
      </c>
      <c r="I337" t="s">
        <v>29</v>
      </c>
      <c r="J337" s="28" t="s">
        <v>128</v>
      </c>
      <c r="K337" s="12" t="s">
        <v>379</v>
      </c>
      <c r="L337" t="s">
        <v>129</v>
      </c>
      <c r="M337" s="21"/>
      <c r="N337" s="29" t="s">
        <v>210</v>
      </c>
      <c r="O337" s="29" t="s">
        <v>141</v>
      </c>
      <c r="P337" s="29" t="s">
        <v>132</v>
      </c>
      <c r="Q337" s="29"/>
      <c r="R337" s="29" t="s">
        <v>133</v>
      </c>
      <c r="S337" s="29" t="s">
        <v>142</v>
      </c>
      <c r="V337">
        <v>8.7407546400000005</v>
      </c>
      <c r="W337">
        <v>87407.546400000007</v>
      </c>
      <c r="X337">
        <v>10970</v>
      </c>
      <c r="Y337">
        <v>373</v>
      </c>
      <c r="Z337" s="28">
        <f t="shared" si="48"/>
        <v>7.9678711394712858</v>
      </c>
      <c r="AA337" s="28">
        <f t="shared" si="49"/>
        <v>234.33658552278823</v>
      </c>
      <c r="AB337" s="28">
        <f t="shared" si="50"/>
        <v>4.0402066275747108</v>
      </c>
      <c r="AC337" s="28">
        <f t="shared" si="51"/>
        <v>2.5717088318086878</v>
      </c>
      <c r="AD337" s="28">
        <f t="shared" si="52"/>
        <v>0.90134230183769448</v>
      </c>
      <c r="AE337" s="28">
        <f t="shared" si="53"/>
        <v>2.3698400976037179</v>
      </c>
      <c r="AF337" s="28">
        <f t="shared" si="54"/>
        <v>0.90134230183769448</v>
      </c>
      <c r="AG337" s="43"/>
      <c r="AH337" s="43"/>
    </row>
    <row r="338" spans="1:34" x14ac:dyDescent="0.55000000000000004">
      <c r="A338" t="s">
        <v>102</v>
      </c>
      <c r="B338" t="s">
        <v>323</v>
      </c>
      <c r="C338">
        <v>1</v>
      </c>
      <c r="D338" t="s">
        <v>27</v>
      </c>
      <c r="E338" s="9" t="s">
        <v>15</v>
      </c>
      <c r="F338" t="s">
        <v>28</v>
      </c>
      <c r="G338" s="9" t="str">
        <f t="shared" si="46"/>
        <v>Early Poor</v>
      </c>
      <c r="H338" s="9" t="str">
        <f t="shared" si="47"/>
        <v>Early Intermediate</v>
      </c>
      <c r="I338" t="s">
        <v>29</v>
      </c>
      <c r="J338" s="28" t="s">
        <v>128</v>
      </c>
      <c r="K338" s="12" t="s">
        <v>379</v>
      </c>
      <c r="L338" t="s">
        <v>129</v>
      </c>
      <c r="M338" s="21"/>
      <c r="N338" s="29" t="s">
        <v>210</v>
      </c>
      <c r="O338" s="29" t="s">
        <v>141</v>
      </c>
      <c r="P338" s="29" t="s">
        <v>132</v>
      </c>
      <c r="Q338" s="29"/>
      <c r="R338" s="29" t="s">
        <v>133</v>
      </c>
      <c r="S338" s="29" t="s">
        <v>142</v>
      </c>
      <c r="V338">
        <v>8.67849264</v>
      </c>
      <c r="W338">
        <v>86784.926399999997</v>
      </c>
      <c r="X338">
        <v>11090</v>
      </c>
      <c r="Y338">
        <v>375</v>
      </c>
      <c r="Z338" s="28">
        <f t="shared" si="48"/>
        <v>7.8255118485121731</v>
      </c>
      <c r="AA338" s="28">
        <f t="shared" si="49"/>
        <v>231.4264704</v>
      </c>
      <c r="AB338" s="28">
        <f t="shared" si="50"/>
        <v>4.0449315461491597</v>
      </c>
      <c r="AC338" s="28">
        <f t="shared" si="51"/>
        <v>2.5740312677277188</v>
      </c>
      <c r="AD338" s="28">
        <f t="shared" si="52"/>
        <v>0.89351275333853919</v>
      </c>
      <c r="AE338" s="28">
        <f t="shared" si="53"/>
        <v>2.3644130317599803</v>
      </c>
      <c r="AF338" s="28">
        <f t="shared" si="54"/>
        <v>0.89351275333853919</v>
      </c>
      <c r="AG338" s="43"/>
      <c r="AH338" s="43"/>
    </row>
    <row r="339" spans="1:34" s="28" customFormat="1" x14ac:dyDescent="0.55000000000000004">
      <c r="A339" s="28" t="s">
        <v>103</v>
      </c>
      <c r="B339" s="28" t="s">
        <v>324</v>
      </c>
      <c r="C339" s="28">
        <v>1</v>
      </c>
      <c r="D339" t="s">
        <v>27</v>
      </c>
      <c r="E339" s="9" t="s">
        <v>15</v>
      </c>
      <c r="F339" s="28" t="s">
        <v>28</v>
      </c>
      <c r="G339" s="9" t="str">
        <f t="shared" si="46"/>
        <v>Early Poor</v>
      </c>
      <c r="H339" s="9" t="str">
        <f t="shared" si="47"/>
        <v>Early Intermediate</v>
      </c>
      <c r="I339" s="28" t="s">
        <v>29</v>
      </c>
      <c r="J339" s="28" t="s">
        <v>128</v>
      </c>
      <c r="K339" s="28" t="s">
        <v>379</v>
      </c>
      <c r="L339" s="28" t="s">
        <v>129</v>
      </c>
      <c r="M339" s="30"/>
      <c r="N339" s="29" t="s">
        <v>210</v>
      </c>
      <c r="O339" s="29" t="s">
        <v>141</v>
      </c>
      <c r="P339" s="29" t="s">
        <v>132</v>
      </c>
      <c r="Q339" s="29"/>
      <c r="R339" s="29" t="s">
        <v>133</v>
      </c>
      <c r="S339" s="29" t="s">
        <v>142</v>
      </c>
      <c r="V339" s="28">
        <v>8.7996959999999991</v>
      </c>
      <c r="W339" s="28">
        <v>87996.959999999992</v>
      </c>
      <c r="X339" s="28">
        <v>12260</v>
      </c>
      <c r="Y339" s="28">
        <v>457.2</v>
      </c>
      <c r="Z339" s="28">
        <f t="shared" si="48"/>
        <v>7.1775660685154969</v>
      </c>
      <c r="AA339" s="28">
        <f t="shared" si="49"/>
        <v>192.46929133858265</v>
      </c>
      <c r="AB339" s="28">
        <f t="shared" si="50"/>
        <v>4.0884904701823963</v>
      </c>
      <c r="AC339" s="28">
        <f t="shared" si="51"/>
        <v>2.6601062217232441</v>
      </c>
      <c r="AD339" s="28">
        <f t="shared" si="52"/>
        <v>0.85597719880834144</v>
      </c>
      <c r="AE339" s="28">
        <f t="shared" si="53"/>
        <v>2.2843614472674934</v>
      </c>
      <c r="AF339" s="28">
        <f t="shared" si="54"/>
        <v>0.85597719880834144</v>
      </c>
      <c r="AG339" s="43"/>
      <c r="AH339" s="43"/>
    </row>
    <row r="340" spans="1:34" x14ac:dyDescent="0.55000000000000004">
      <c r="A340" t="s">
        <v>103</v>
      </c>
      <c r="B340" t="s">
        <v>325</v>
      </c>
      <c r="C340">
        <v>1</v>
      </c>
      <c r="D340" t="s">
        <v>27</v>
      </c>
      <c r="E340" s="9" t="s">
        <v>15</v>
      </c>
      <c r="F340" t="s">
        <v>28</v>
      </c>
      <c r="G340" s="9" t="str">
        <f t="shared" si="46"/>
        <v>Early Poor</v>
      </c>
      <c r="H340" s="9" t="str">
        <f t="shared" si="47"/>
        <v>Early Intermediate</v>
      </c>
      <c r="I340" t="s">
        <v>29</v>
      </c>
      <c r="J340" s="28" t="s">
        <v>128</v>
      </c>
      <c r="K340" s="12" t="s">
        <v>379</v>
      </c>
      <c r="L340" t="s">
        <v>129</v>
      </c>
      <c r="M340" s="21"/>
      <c r="N340" s="29" t="s">
        <v>210</v>
      </c>
      <c r="O340" s="29" t="s">
        <v>141</v>
      </c>
      <c r="P340" s="29" t="s">
        <v>132</v>
      </c>
      <c r="Q340" s="29"/>
      <c r="R340" s="29" t="s">
        <v>133</v>
      </c>
      <c r="S340" s="29" t="s">
        <v>142</v>
      </c>
      <c r="V340">
        <v>8.8412040000000012</v>
      </c>
      <c r="W340">
        <v>88412.040000000008</v>
      </c>
      <c r="X340">
        <v>12850</v>
      </c>
      <c r="Y340">
        <v>513</v>
      </c>
      <c r="Z340" s="28">
        <f t="shared" si="48"/>
        <v>6.8803143968871598</v>
      </c>
      <c r="AA340" s="28">
        <f t="shared" si="49"/>
        <v>172.34315789473686</v>
      </c>
      <c r="AB340" s="28">
        <f t="shared" si="50"/>
        <v>4.1089031276673129</v>
      </c>
      <c r="AC340" s="28">
        <f t="shared" si="51"/>
        <v>2.7101173651118162</v>
      </c>
      <c r="AD340" s="28">
        <f t="shared" si="52"/>
        <v>0.83760828383341068</v>
      </c>
      <c r="AE340" s="28">
        <f t="shared" si="53"/>
        <v>2.2363940463889076</v>
      </c>
      <c r="AF340" s="28">
        <f t="shared" si="54"/>
        <v>0.83760828383341068</v>
      </c>
      <c r="AG340" s="43"/>
      <c r="AH340" s="43"/>
    </row>
    <row r="341" spans="1:34" x14ac:dyDescent="0.55000000000000004">
      <c r="A341" t="s">
        <v>103</v>
      </c>
      <c r="B341" t="s">
        <v>326</v>
      </c>
      <c r="C341">
        <v>1</v>
      </c>
      <c r="D341" t="s">
        <v>27</v>
      </c>
      <c r="E341" s="9" t="s">
        <v>15</v>
      </c>
      <c r="F341" t="s">
        <v>28</v>
      </c>
      <c r="G341" s="9" t="str">
        <f t="shared" si="46"/>
        <v>Early Poor</v>
      </c>
      <c r="H341" s="9" t="str">
        <f t="shared" si="47"/>
        <v>Early Intermediate</v>
      </c>
      <c r="I341" t="s">
        <v>29</v>
      </c>
      <c r="J341" s="28" t="s">
        <v>128</v>
      </c>
      <c r="K341" s="12" t="s">
        <v>379</v>
      </c>
      <c r="L341" t="s">
        <v>129</v>
      </c>
      <c r="M341" s="21"/>
      <c r="N341" s="29" t="s">
        <v>210</v>
      </c>
      <c r="O341" s="29" t="s">
        <v>141</v>
      </c>
      <c r="P341" s="29" t="s">
        <v>132</v>
      </c>
      <c r="Q341" s="29"/>
      <c r="R341" s="29" t="s">
        <v>133</v>
      </c>
      <c r="S341" s="29" t="s">
        <v>142</v>
      </c>
      <c r="V341">
        <v>8.8046769600000001</v>
      </c>
      <c r="W341">
        <v>88046.7696</v>
      </c>
      <c r="X341">
        <v>13260</v>
      </c>
      <c r="Y341">
        <v>518</v>
      </c>
      <c r="Z341" s="28">
        <f t="shared" si="48"/>
        <v>6.6400278733031675</v>
      </c>
      <c r="AA341" s="28">
        <f t="shared" si="49"/>
        <v>169.97445868725868</v>
      </c>
      <c r="AB341" s="28">
        <f t="shared" si="50"/>
        <v>4.122543524068754</v>
      </c>
      <c r="AC341" s="28">
        <f t="shared" si="51"/>
        <v>2.7143297597452332</v>
      </c>
      <c r="AD341" s="28">
        <f t="shared" si="52"/>
        <v>0.82216990243975707</v>
      </c>
      <c r="AE341" s="28">
        <f t="shared" si="53"/>
        <v>2.2303836667632781</v>
      </c>
      <c r="AF341" s="28">
        <f t="shared" si="54"/>
        <v>0.82216990243975707</v>
      </c>
      <c r="AG341" s="43"/>
      <c r="AH341" s="43"/>
    </row>
    <row r="342" spans="1:34" x14ac:dyDescent="0.55000000000000004">
      <c r="A342" t="s">
        <v>103</v>
      </c>
      <c r="B342" t="s">
        <v>327</v>
      </c>
      <c r="C342">
        <v>1</v>
      </c>
      <c r="D342" t="s">
        <v>27</v>
      </c>
      <c r="E342" s="9" t="s">
        <v>15</v>
      </c>
      <c r="F342" t="s">
        <v>28</v>
      </c>
      <c r="G342" s="9" t="str">
        <f t="shared" si="46"/>
        <v>Early Poor</v>
      </c>
      <c r="H342" s="9" t="str">
        <f t="shared" si="47"/>
        <v>Early Intermediate</v>
      </c>
      <c r="I342" t="s">
        <v>29</v>
      </c>
      <c r="J342" s="28" t="s">
        <v>128</v>
      </c>
      <c r="K342" s="12" t="s">
        <v>379</v>
      </c>
      <c r="L342" t="s">
        <v>129</v>
      </c>
      <c r="M342" s="21"/>
      <c r="N342" s="29" t="s">
        <v>210</v>
      </c>
      <c r="O342" s="29" t="s">
        <v>141</v>
      </c>
      <c r="P342" s="29" t="s">
        <v>132</v>
      </c>
      <c r="Q342" s="29"/>
      <c r="R342" s="29" t="s">
        <v>133</v>
      </c>
      <c r="S342" s="29" t="s">
        <v>142</v>
      </c>
      <c r="V342">
        <v>8.7739610400000014</v>
      </c>
      <c r="W342">
        <v>87739.61040000002</v>
      </c>
      <c r="X342">
        <v>13120</v>
      </c>
      <c r="Y342">
        <v>510</v>
      </c>
      <c r="Z342" s="28">
        <f t="shared" si="48"/>
        <v>6.6874703048780502</v>
      </c>
      <c r="AA342" s="28">
        <f t="shared" si="49"/>
        <v>172.03845176470591</v>
      </c>
      <c r="AB342" s="28">
        <f t="shared" si="50"/>
        <v>4.1179338350396417</v>
      </c>
      <c r="AC342" s="28">
        <f t="shared" si="51"/>
        <v>2.7075701760979363</v>
      </c>
      <c r="AD342" s="28">
        <f t="shared" si="52"/>
        <v>0.825261866587231</v>
      </c>
      <c r="AE342" s="28">
        <f t="shared" si="53"/>
        <v>2.2356255255289361</v>
      </c>
      <c r="AF342" s="28">
        <f t="shared" si="54"/>
        <v>0.825261866587231</v>
      </c>
      <c r="AG342" s="43"/>
      <c r="AH342" s="43"/>
    </row>
    <row r="343" spans="1:34" x14ac:dyDescent="0.55000000000000004">
      <c r="A343" t="s">
        <v>103</v>
      </c>
      <c r="B343" t="s">
        <v>328</v>
      </c>
      <c r="C343">
        <v>1</v>
      </c>
      <c r="D343" t="s">
        <v>27</v>
      </c>
      <c r="E343" s="9" t="s">
        <v>15</v>
      </c>
      <c r="F343" t="s">
        <v>28</v>
      </c>
      <c r="G343" s="9" t="str">
        <f t="shared" si="46"/>
        <v>Early Poor</v>
      </c>
      <c r="H343" s="9" t="str">
        <f t="shared" si="47"/>
        <v>Early Intermediate</v>
      </c>
      <c r="I343" t="s">
        <v>29</v>
      </c>
      <c r="J343" s="28" t="s">
        <v>128</v>
      </c>
      <c r="K343" s="12" t="s">
        <v>379</v>
      </c>
      <c r="L343" t="s">
        <v>129</v>
      </c>
      <c r="M343" s="21"/>
      <c r="N343" s="29" t="s">
        <v>210</v>
      </c>
      <c r="O343" s="29" t="s">
        <v>141</v>
      </c>
      <c r="P343" s="29" t="s">
        <v>132</v>
      </c>
      <c r="Q343" s="29"/>
      <c r="R343" s="29" t="s">
        <v>133</v>
      </c>
      <c r="S343" s="29" t="s">
        <v>142</v>
      </c>
      <c r="V343">
        <v>8.7806023199999998</v>
      </c>
      <c r="W343">
        <v>87806.023199999996</v>
      </c>
      <c r="X343">
        <v>13260</v>
      </c>
      <c r="Y343">
        <v>524</v>
      </c>
      <c r="Z343" s="28">
        <f t="shared" si="48"/>
        <v>6.621872036199095</v>
      </c>
      <c r="AA343" s="28">
        <f t="shared" si="49"/>
        <v>167.56874656488549</v>
      </c>
      <c r="AB343" s="28">
        <f t="shared" si="50"/>
        <v>4.122543524068754</v>
      </c>
      <c r="AC343" s="28">
        <f t="shared" si="51"/>
        <v>2.7193312869837265</v>
      </c>
      <c r="AD343" s="28">
        <f t="shared" si="52"/>
        <v>0.82098078401049535</v>
      </c>
      <c r="AE343" s="28">
        <f t="shared" si="53"/>
        <v>2.2241930210955232</v>
      </c>
      <c r="AF343" s="28">
        <f t="shared" si="54"/>
        <v>0.82098078401049535</v>
      </c>
      <c r="AG343" s="43"/>
      <c r="AH343" s="43"/>
    </row>
    <row r="344" spans="1:34" s="28" customFormat="1" x14ac:dyDescent="0.55000000000000004">
      <c r="A344" s="28" t="s">
        <v>104</v>
      </c>
      <c r="B344" s="28" t="s">
        <v>329</v>
      </c>
      <c r="C344" s="28">
        <v>1</v>
      </c>
      <c r="D344" t="s">
        <v>27</v>
      </c>
      <c r="E344" s="9" t="s">
        <v>15</v>
      </c>
      <c r="F344" s="28" t="s">
        <v>28</v>
      </c>
      <c r="G344" s="9" t="str">
        <f t="shared" si="46"/>
        <v>Early Poor</v>
      </c>
      <c r="H344" s="9" t="str">
        <f t="shared" si="47"/>
        <v>Early Intermediate</v>
      </c>
      <c r="I344" s="28" t="s">
        <v>29</v>
      </c>
      <c r="J344" s="28" t="s">
        <v>128</v>
      </c>
      <c r="K344" s="28" t="s">
        <v>379</v>
      </c>
      <c r="L344" s="28" t="s">
        <v>129</v>
      </c>
      <c r="M344" s="30"/>
      <c r="N344" s="29" t="s">
        <v>210</v>
      </c>
      <c r="O344" s="29" t="s">
        <v>141</v>
      </c>
      <c r="P344" s="29" t="s">
        <v>132</v>
      </c>
      <c r="Q344" s="29"/>
      <c r="R344" s="29" t="s">
        <v>133</v>
      </c>
      <c r="S344" s="29" t="s">
        <v>142</v>
      </c>
      <c r="V344" s="28">
        <v>8.7009069599999993</v>
      </c>
      <c r="W344" s="28">
        <v>87009.069599999988</v>
      </c>
      <c r="X344" s="28">
        <v>12970</v>
      </c>
      <c r="Y344" s="28">
        <v>520</v>
      </c>
      <c r="Z344" s="28">
        <f t="shared" si="48"/>
        <v>6.7084864764841932</v>
      </c>
      <c r="AA344" s="28">
        <f t="shared" si="49"/>
        <v>167.32513384615382</v>
      </c>
      <c r="AB344" s="28">
        <f t="shared" si="50"/>
        <v>4.1129399760840801</v>
      </c>
      <c r="AC344" s="28">
        <f t="shared" si="51"/>
        <v>2.716003343634799</v>
      </c>
      <c r="AD344" s="28">
        <f t="shared" si="52"/>
        <v>0.82662454862576551</v>
      </c>
      <c r="AE344" s="28">
        <f t="shared" si="53"/>
        <v>2.2235611810750462</v>
      </c>
      <c r="AF344" s="28">
        <f t="shared" si="54"/>
        <v>0.82662454862576551</v>
      </c>
      <c r="AG344" s="43"/>
      <c r="AH344" s="43"/>
    </row>
    <row r="345" spans="1:34" x14ac:dyDescent="0.55000000000000004">
      <c r="A345" t="s">
        <v>104</v>
      </c>
      <c r="B345" t="s">
        <v>330</v>
      </c>
      <c r="C345">
        <v>1</v>
      </c>
      <c r="D345" t="s">
        <v>27</v>
      </c>
      <c r="E345" s="9" t="s">
        <v>15</v>
      </c>
      <c r="F345" t="s">
        <v>28</v>
      </c>
      <c r="G345" s="9" t="str">
        <f t="shared" si="46"/>
        <v>Early Poor</v>
      </c>
      <c r="H345" s="9" t="str">
        <f t="shared" si="47"/>
        <v>Early Intermediate</v>
      </c>
      <c r="I345" t="s">
        <v>29</v>
      </c>
      <c r="J345" s="28" t="s">
        <v>128</v>
      </c>
      <c r="K345" s="12" t="s">
        <v>379</v>
      </c>
      <c r="L345" t="s">
        <v>129</v>
      </c>
      <c r="M345" s="21"/>
      <c r="N345" s="29" t="s">
        <v>210</v>
      </c>
      <c r="O345" s="29" t="s">
        <v>141</v>
      </c>
      <c r="P345" s="29" t="s">
        <v>132</v>
      </c>
      <c r="Q345" s="29"/>
      <c r="R345" s="29" t="s">
        <v>133</v>
      </c>
      <c r="S345" s="29" t="s">
        <v>142</v>
      </c>
      <c r="V345">
        <v>8.6751719999999999</v>
      </c>
      <c r="W345">
        <v>86751.72</v>
      </c>
      <c r="X345">
        <v>13100</v>
      </c>
      <c r="Y345">
        <v>503</v>
      </c>
      <c r="Z345" s="28">
        <f t="shared" si="48"/>
        <v>6.6222687022900768</v>
      </c>
      <c r="AA345" s="28">
        <f t="shared" si="49"/>
        <v>172.4686282306163</v>
      </c>
      <c r="AB345" s="28">
        <f t="shared" si="50"/>
        <v>4.1172712956557644</v>
      </c>
      <c r="AC345" s="28">
        <f t="shared" si="51"/>
        <v>2.7015679850559273</v>
      </c>
      <c r="AD345" s="28">
        <f>LOG10(Z345)</f>
        <v>0.82100679851727609</v>
      </c>
      <c r="AE345" s="28">
        <f t="shared" si="53"/>
        <v>2.2367101091171131</v>
      </c>
      <c r="AF345" s="28">
        <f t="shared" si="54"/>
        <v>0.82100679851727609</v>
      </c>
      <c r="AG345" s="43"/>
      <c r="AH345" s="43"/>
    </row>
    <row r="346" spans="1:34" x14ac:dyDescent="0.55000000000000004">
      <c r="A346" t="s">
        <v>104</v>
      </c>
      <c r="B346" t="s">
        <v>331</v>
      </c>
      <c r="C346">
        <v>1</v>
      </c>
      <c r="D346" t="s">
        <v>27</v>
      </c>
      <c r="E346" s="9" t="s">
        <v>15</v>
      </c>
      <c r="F346" t="s">
        <v>28</v>
      </c>
      <c r="G346" s="9" t="str">
        <f t="shared" si="46"/>
        <v>Early Poor</v>
      </c>
      <c r="H346" s="9" t="str">
        <f t="shared" si="47"/>
        <v>Early Intermediate</v>
      </c>
      <c r="I346" t="s">
        <v>29</v>
      </c>
      <c r="J346" s="28" t="s">
        <v>128</v>
      </c>
      <c r="K346" s="12" t="s">
        <v>379</v>
      </c>
      <c r="L346" t="s">
        <v>129</v>
      </c>
      <c r="M346" s="21"/>
      <c r="N346" s="29" t="s">
        <v>210</v>
      </c>
      <c r="O346" s="29" t="s">
        <v>141</v>
      </c>
      <c r="P346" s="29" t="s">
        <v>132</v>
      </c>
      <c r="Q346" s="29"/>
      <c r="R346" s="29" t="s">
        <v>133</v>
      </c>
      <c r="S346" s="29" t="s">
        <v>142</v>
      </c>
      <c r="V346">
        <v>8.9059564800000004</v>
      </c>
      <c r="W346">
        <v>89059.564800000007</v>
      </c>
      <c r="X346">
        <v>13160</v>
      </c>
      <c r="Y346">
        <v>513</v>
      </c>
      <c r="Z346" s="28">
        <f t="shared" si="48"/>
        <v>6.7674441337386027</v>
      </c>
      <c r="AA346" s="28">
        <f t="shared" si="49"/>
        <v>173.60538947368423</v>
      </c>
      <c r="AB346" s="28">
        <f t="shared" si="50"/>
        <v>4.1192558892779365</v>
      </c>
      <c r="AC346" s="28">
        <f t="shared" si="51"/>
        <v>2.7101173651118162</v>
      </c>
      <c r="AD346" s="28">
        <f t="shared" si="52"/>
        <v>0.83042467929157338</v>
      </c>
      <c r="AE346" s="28">
        <f t="shared" si="53"/>
        <v>2.2395632034576938</v>
      </c>
      <c r="AF346" s="28">
        <f t="shared" si="54"/>
        <v>0.83042467929157338</v>
      </c>
      <c r="AG346" s="43"/>
      <c r="AH346" s="43"/>
    </row>
    <row r="347" spans="1:34" x14ac:dyDescent="0.55000000000000004">
      <c r="A347" t="s">
        <v>104</v>
      </c>
      <c r="B347" t="s">
        <v>332</v>
      </c>
      <c r="C347">
        <v>1</v>
      </c>
      <c r="D347" t="s">
        <v>27</v>
      </c>
      <c r="E347" s="9" t="s">
        <v>15</v>
      </c>
      <c r="F347" t="s">
        <v>28</v>
      </c>
      <c r="G347" s="9" t="str">
        <f t="shared" si="46"/>
        <v>Early Poor</v>
      </c>
      <c r="H347" s="9" t="str">
        <f t="shared" si="47"/>
        <v>Early Intermediate</v>
      </c>
      <c r="I347" t="s">
        <v>29</v>
      </c>
      <c r="J347" s="28" t="s">
        <v>128</v>
      </c>
      <c r="K347" s="12" t="s">
        <v>379</v>
      </c>
      <c r="L347" t="s">
        <v>129</v>
      </c>
      <c r="M347" s="21"/>
      <c r="N347" s="29" t="s">
        <v>210</v>
      </c>
      <c r="O347" s="29" t="s">
        <v>141</v>
      </c>
      <c r="P347" s="29" t="s">
        <v>132</v>
      </c>
      <c r="Q347" s="29"/>
      <c r="R347" s="29" t="s">
        <v>133</v>
      </c>
      <c r="S347" s="29" t="s">
        <v>142</v>
      </c>
      <c r="V347">
        <v>8.8478452799999996</v>
      </c>
      <c r="W347">
        <v>88478.452799999999</v>
      </c>
      <c r="X347">
        <v>13640</v>
      </c>
      <c r="Y347">
        <v>548</v>
      </c>
      <c r="Z347" s="28">
        <f t="shared" si="48"/>
        <v>6.4866900879765392</v>
      </c>
      <c r="AA347" s="28">
        <f t="shared" si="49"/>
        <v>161.45703065693431</v>
      </c>
      <c r="AB347" s="28">
        <f t="shared" si="50"/>
        <v>4.1348143703204601</v>
      </c>
      <c r="AC347" s="28">
        <f t="shared" si="51"/>
        <v>2.7387805584843692</v>
      </c>
      <c r="AD347" s="28">
        <f t="shared" si="52"/>
        <v>0.81202314931040032</v>
      </c>
      <c r="AE347" s="28">
        <f t="shared" si="53"/>
        <v>2.2080569611464913</v>
      </c>
      <c r="AF347" s="28">
        <f t="shared" si="54"/>
        <v>0.81202314931040032</v>
      </c>
      <c r="AG347" s="43"/>
      <c r="AH347" s="43"/>
    </row>
    <row r="348" spans="1:34" x14ac:dyDescent="0.55000000000000004">
      <c r="A348" t="s">
        <v>104</v>
      </c>
      <c r="B348" t="s">
        <v>333</v>
      </c>
      <c r="C348">
        <v>1</v>
      </c>
      <c r="D348" t="s">
        <v>27</v>
      </c>
      <c r="E348" s="9" t="s">
        <v>15</v>
      </c>
      <c r="F348" t="s">
        <v>28</v>
      </c>
      <c r="G348" s="9" t="str">
        <f t="shared" si="46"/>
        <v>Early Poor</v>
      </c>
      <c r="H348" s="9" t="str">
        <f t="shared" si="47"/>
        <v>Early Intermediate</v>
      </c>
      <c r="I348" t="s">
        <v>29</v>
      </c>
      <c r="J348" s="28" t="s">
        <v>128</v>
      </c>
      <c r="K348" s="12" t="s">
        <v>379</v>
      </c>
      <c r="L348" t="s">
        <v>129</v>
      </c>
      <c r="M348" s="21"/>
      <c r="N348" s="29" t="s">
        <v>210</v>
      </c>
      <c r="O348" s="29" t="s">
        <v>141</v>
      </c>
      <c r="P348" s="29" t="s">
        <v>132</v>
      </c>
      <c r="Q348" s="29"/>
      <c r="R348" s="29" t="s">
        <v>133</v>
      </c>
      <c r="S348" s="29" t="s">
        <v>142</v>
      </c>
      <c r="V348">
        <v>8.6344941599999991</v>
      </c>
      <c r="W348">
        <v>86344.941599999991</v>
      </c>
      <c r="X348">
        <v>13670</v>
      </c>
      <c r="Y348">
        <v>621</v>
      </c>
      <c r="Z348" s="28">
        <f t="shared" si="48"/>
        <v>6.3163819751280172</v>
      </c>
      <c r="AA348" s="28">
        <f t="shared" si="49"/>
        <v>139.04177391304347</v>
      </c>
      <c r="AB348" s="28">
        <f t="shared" si="50"/>
        <v>4.1357685145678227</v>
      </c>
      <c r="AC348" s="28">
        <f t="shared" si="51"/>
        <v>2.79309160017658</v>
      </c>
      <c r="AD348" s="28">
        <f t="shared" si="52"/>
        <v>0.8004683855342043</v>
      </c>
      <c r="AE348" s="28">
        <f t="shared" si="53"/>
        <v>2.1431452999254463</v>
      </c>
      <c r="AF348" s="28">
        <f t="shared" si="54"/>
        <v>0.8004683855342043</v>
      </c>
      <c r="AG348" s="43"/>
      <c r="AH348" s="43"/>
    </row>
    <row r="349" spans="1:34" s="28" customFormat="1" x14ac:dyDescent="0.55000000000000004">
      <c r="A349" s="28" t="s">
        <v>105</v>
      </c>
      <c r="B349" s="28" t="s">
        <v>334</v>
      </c>
      <c r="C349" s="28">
        <v>1</v>
      </c>
      <c r="D349" s="28" t="s">
        <v>60</v>
      </c>
      <c r="E349" s="9" t="s">
        <v>72</v>
      </c>
      <c r="F349" s="28" t="s">
        <v>106</v>
      </c>
      <c r="G349" s="9" t="str">
        <f t="shared" si="46"/>
        <v>Late Exsolution</v>
      </c>
      <c r="H349" s="9" t="str">
        <f t="shared" si="47"/>
        <v>Late Central</v>
      </c>
      <c r="I349" s="28" t="s">
        <v>29</v>
      </c>
      <c r="J349" s="28" t="s">
        <v>128</v>
      </c>
      <c r="K349" s="28" t="s">
        <v>378</v>
      </c>
      <c r="L349" s="28" t="s">
        <v>139</v>
      </c>
      <c r="M349" s="30"/>
      <c r="N349" s="29" t="s">
        <v>230</v>
      </c>
      <c r="O349" s="29"/>
      <c r="P349" s="29"/>
      <c r="Q349" s="29"/>
      <c r="R349" s="29"/>
      <c r="S349" s="29" t="s">
        <v>335</v>
      </c>
      <c r="V349" s="12">
        <v>8.5755528000000005</v>
      </c>
      <c r="W349" s="12">
        <v>85755.528000000006</v>
      </c>
      <c r="X349">
        <v>10360</v>
      </c>
      <c r="Y349">
        <v>388.7</v>
      </c>
      <c r="Z349" s="28">
        <f t="shared" si="48"/>
        <v>8.2775606177606189</v>
      </c>
      <c r="AA349" s="28">
        <f t="shared" si="49"/>
        <v>220.62137381013636</v>
      </c>
      <c r="AB349" s="28">
        <f t="shared" si="50"/>
        <v>4.0153597554092144</v>
      </c>
      <c r="AC349" s="28">
        <f t="shared" si="51"/>
        <v>2.5896145406312665</v>
      </c>
      <c r="AD349" s="28">
        <f t="shared" si="52"/>
        <v>0.91790236983637385</v>
      </c>
      <c r="AE349" s="28">
        <f t="shared" si="53"/>
        <v>2.3436475846143217</v>
      </c>
      <c r="AF349" s="28">
        <f t="shared" si="54"/>
        <v>0.91790236983637385</v>
      </c>
      <c r="AG349" s="43"/>
      <c r="AH349" s="43"/>
    </row>
    <row r="350" spans="1:34" x14ac:dyDescent="0.55000000000000004">
      <c r="A350" t="s">
        <v>105</v>
      </c>
      <c r="B350" t="s">
        <v>336</v>
      </c>
      <c r="C350">
        <v>1</v>
      </c>
      <c r="D350" t="s">
        <v>60</v>
      </c>
      <c r="E350" s="9" t="s">
        <v>72</v>
      </c>
      <c r="F350" t="s">
        <v>106</v>
      </c>
      <c r="G350" s="9" t="str">
        <f t="shared" si="46"/>
        <v>Late Exsolution</v>
      </c>
      <c r="H350" s="9" t="str">
        <f t="shared" si="47"/>
        <v>Late Central</v>
      </c>
      <c r="I350" t="s">
        <v>29</v>
      </c>
      <c r="J350" s="28" t="s">
        <v>128</v>
      </c>
      <c r="K350" s="12" t="s">
        <v>378</v>
      </c>
      <c r="L350" t="s">
        <v>139</v>
      </c>
      <c r="M350" s="21"/>
      <c r="N350" s="29" t="s">
        <v>230</v>
      </c>
      <c r="O350" s="29"/>
      <c r="P350" s="29"/>
      <c r="Q350" s="29"/>
      <c r="R350" s="29"/>
      <c r="S350" s="29" t="s">
        <v>335</v>
      </c>
      <c r="V350">
        <v>8.4892161600000016</v>
      </c>
      <c r="W350">
        <v>84892.161600000021</v>
      </c>
      <c r="X350">
        <v>9850</v>
      </c>
      <c r="Y350">
        <v>356.3</v>
      </c>
      <c r="Z350" s="28">
        <f t="shared" si="48"/>
        <v>8.6184935634517785</v>
      </c>
      <c r="AA350" s="28">
        <f t="shared" si="49"/>
        <v>238.26034689868095</v>
      </c>
      <c r="AB350" s="28">
        <f t="shared" si="50"/>
        <v>3.9934362304976116</v>
      </c>
      <c r="AC350" s="28">
        <f t="shared" si="51"/>
        <v>2.5518158223510157</v>
      </c>
      <c r="AD350" s="28">
        <f t="shared" si="52"/>
        <v>0.93543136161887397</v>
      </c>
      <c r="AE350" s="28">
        <f t="shared" si="53"/>
        <v>2.3770517697654703</v>
      </c>
      <c r="AF350" s="28">
        <f t="shared" si="54"/>
        <v>0.93543136161887397</v>
      </c>
      <c r="AG350" s="43"/>
      <c r="AH350" s="43"/>
    </row>
    <row r="351" spans="1:34" x14ac:dyDescent="0.55000000000000004">
      <c r="A351" t="s">
        <v>105</v>
      </c>
      <c r="B351" t="s">
        <v>337</v>
      </c>
      <c r="C351">
        <v>1</v>
      </c>
      <c r="D351" t="s">
        <v>60</v>
      </c>
      <c r="E351" s="9" t="s">
        <v>72</v>
      </c>
      <c r="F351" t="s">
        <v>106</v>
      </c>
      <c r="G351" s="9" t="str">
        <f t="shared" si="46"/>
        <v>Late Exsolution</v>
      </c>
      <c r="H351" s="9" t="str">
        <f t="shared" si="47"/>
        <v>Late Central</v>
      </c>
      <c r="I351" t="s">
        <v>29</v>
      </c>
      <c r="J351" s="28" t="s">
        <v>128</v>
      </c>
      <c r="K351" s="12" t="s">
        <v>378</v>
      </c>
      <c r="L351" t="s">
        <v>139</v>
      </c>
      <c r="M351" s="21"/>
      <c r="N351" s="29" t="s">
        <v>230</v>
      </c>
      <c r="O351" s="29"/>
      <c r="P351" s="29"/>
      <c r="Q351" s="29"/>
      <c r="R351" s="29"/>
      <c r="S351" s="29" t="s">
        <v>335</v>
      </c>
      <c r="V351">
        <v>8.5406860800000004</v>
      </c>
      <c r="W351">
        <v>85406.860800000009</v>
      </c>
      <c r="X351">
        <v>10340</v>
      </c>
      <c r="Y351">
        <v>349</v>
      </c>
      <c r="Z351" s="28">
        <f t="shared" si="48"/>
        <v>8.2598511411992277</v>
      </c>
      <c r="AA351" s="28">
        <f t="shared" si="49"/>
        <v>244.71879885386824</v>
      </c>
      <c r="AB351" s="28">
        <f t="shared" si="50"/>
        <v>4.0145205387579237</v>
      </c>
      <c r="AC351" s="28">
        <f t="shared" si="51"/>
        <v>2.5428254269591797</v>
      </c>
      <c r="AD351" s="28">
        <f t="shared" si="52"/>
        <v>0.91697222054819072</v>
      </c>
      <c r="AE351" s="28">
        <f t="shared" si="53"/>
        <v>2.3886673323469343</v>
      </c>
      <c r="AF351" s="28">
        <f t="shared" si="54"/>
        <v>0.91697222054819072</v>
      </c>
      <c r="AG351" s="43"/>
      <c r="AH351" s="43"/>
    </row>
    <row r="352" spans="1:34" x14ac:dyDescent="0.55000000000000004">
      <c r="A352" t="s">
        <v>105</v>
      </c>
      <c r="B352" t="s">
        <v>338</v>
      </c>
      <c r="C352">
        <v>1</v>
      </c>
      <c r="D352" t="s">
        <v>60</v>
      </c>
      <c r="E352" s="9" t="s">
        <v>72</v>
      </c>
      <c r="F352" t="s">
        <v>106</v>
      </c>
      <c r="G352" s="9" t="str">
        <f t="shared" si="46"/>
        <v>Late Exsolution</v>
      </c>
      <c r="H352" s="9" t="str">
        <f t="shared" si="47"/>
        <v>Late Central</v>
      </c>
      <c r="I352" t="s">
        <v>29</v>
      </c>
      <c r="J352" s="28" t="s">
        <v>128</v>
      </c>
      <c r="K352" s="12" t="s">
        <v>378</v>
      </c>
      <c r="L352" t="s">
        <v>139</v>
      </c>
      <c r="M352" s="21"/>
      <c r="N352" s="29" t="s">
        <v>230</v>
      </c>
      <c r="O352" s="29"/>
      <c r="P352" s="29"/>
      <c r="Q352" s="29"/>
      <c r="R352" s="29"/>
      <c r="S352" s="29" t="s">
        <v>335</v>
      </c>
      <c r="V352">
        <v>8.46431136</v>
      </c>
      <c r="W352">
        <v>84643.113599999997</v>
      </c>
      <c r="X352">
        <v>10620</v>
      </c>
      <c r="Y352">
        <v>395.9</v>
      </c>
      <c r="Z352" s="28">
        <f t="shared" si="48"/>
        <v>7.9701613559322029</v>
      </c>
      <c r="AA352" s="28">
        <f t="shared" si="49"/>
        <v>213.7992260671887</v>
      </c>
      <c r="AB352" s="28">
        <f t="shared" si="50"/>
        <v>4.0261245167454502</v>
      </c>
      <c r="AC352" s="28">
        <f t="shared" si="51"/>
        <v>2.5975855017522047</v>
      </c>
      <c r="AD352" s="28">
        <f t="shared" si="52"/>
        <v>0.90146711377774713</v>
      </c>
      <c r="AE352" s="28">
        <f t="shared" si="53"/>
        <v>2.330006128770993</v>
      </c>
      <c r="AF352" s="28">
        <f t="shared" si="54"/>
        <v>0.90146711377774713</v>
      </c>
      <c r="AG352" s="43"/>
      <c r="AH352" s="43"/>
    </row>
    <row r="353" spans="1:34" x14ac:dyDescent="0.55000000000000004">
      <c r="A353" t="s">
        <v>105</v>
      </c>
      <c r="B353" t="s">
        <v>339</v>
      </c>
      <c r="C353">
        <v>1</v>
      </c>
      <c r="D353" t="s">
        <v>60</v>
      </c>
      <c r="E353" s="9" t="s">
        <v>72</v>
      </c>
      <c r="F353" t="s">
        <v>106</v>
      </c>
      <c r="G353" s="9" t="str">
        <f t="shared" si="46"/>
        <v>Late Exsolution</v>
      </c>
      <c r="H353" s="9" t="str">
        <f t="shared" si="47"/>
        <v>Late Central</v>
      </c>
      <c r="I353" t="s">
        <v>29</v>
      </c>
      <c r="J353" s="28" t="s">
        <v>128</v>
      </c>
      <c r="K353" s="12" t="s">
        <v>378</v>
      </c>
      <c r="L353" t="s">
        <v>139</v>
      </c>
      <c r="M353" s="21"/>
      <c r="N353" s="29" t="s">
        <v>230</v>
      </c>
      <c r="O353" s="29"/>
      <c r="P353" s="29"/>
      <c r="Q353" s="29"/>
      <c r="R353" s="29"/>
      <c r="S353" s="29" t="s">
        <v>335</v>
      </c>
      <c r="V353">
        <v>8.455179600000001</v>
      </c>
      <c r="W353">
        <v>84551.796000000017</v>
      </c>
      <c r="X353" s="2">
        <v>10580</v>
      </c>
      <c r="Y353" s="2">
        <v>409.6</v>
      </c>
      <c r="Z353" s="28">
        <f t="shared" si="48"/>
        <v>7.9916631379962206</v>
      </c>
      <c r="AA353" s="28">
        <f t="shared" si="49"/>
        <v>206.42528320312502</v>
      </c>
      <c r="AB353" s="28">
        <f t="shared" si="50"/>
        <v>4.0244856676991674</v>
      </c>
      <c r="AC353" s="28">
        <f t="shared" si="51"/>
        <v>2.6123599479677742</v>
      </c>
      <c r="AD353" s="28">
        <f t="shared" si="52"/>
        <v>0.90263716936298355</v>
      </c>
      <c r="AE353" s="28">
        <f t="shared" si="53"/>
        <v>2.3147628890943759</v>
      </c>
      <c r="AF353" s="28">
        <f t="shared" si="54"/>
        <v>0.90263716936298355</v>
      </c>
      <c r="AG353" s="43"/>
      <c r="AH353" s="43"/>
    </row>
    <row r="354" spans="1:34" s="28" customFormat="1" x14ac:dyDescent="0.55000000000000004">
      <c r="A354" s="28" t="s">
        <v>107</v>
      </c>
      <c r="B354" s="28" t="s">
        <v>340</v>
      </c>
      <c r="C354" s="28">
        <v>1</v>
      </c>
      <c r="D354" t="s">
        <v>60</v>
      </c>
      <c r="E354" s="9" t="s">
        <v>72</v>
      </c>
      <c r="F354" s="28" t="s">
        <v>106</v>
      </c>
      <c r="G354" s="9" t="str">
        <f t="shared" si="46"/>
        <v>Late Exsolution</v>
      </c>
      <c r="H354" s="9" t="str">
        <f t="shared" si="47"/>
        <v>Late Central</v>
      </c>
      <c r="I354" s="28" t="s">
        <v>29</v>
      </c>
      <c r="J354" s="28" t="s">
        <v>128</v>
      </c>
      <c r="K354" s="28" t="s">
        <v>378</v>
      </c>
      <c r="L354" s="28" t="s">
        <v>139</v>
      </c>
      <c r="M354" s="30"/>
      <c r="N354" s="29" t="s">
        <v>230</v>
      </c>
      <c r="O354" s="29"/>
      <c r="P354" s="29"/>
      <c r="Q354" s="29"/>
      <c r="R354" s="29"/>
      <c r="S354" s="29" t="s">
        <v>335</v>
      </c>
      <c r="V354" s="12">
        <v>8.5357051199999994</v>
      </c>
      <c r="W354" s="12">
        <v>85357.051199999987</v>
      </c>
      <c r="X354">
        <v>10750</v>
      </c>
      <c r="Y354">
        <v>412.3</v>
      </c>
      <c r="Z354" s="28">
        <f t="shared" si="48"/>
        <v>7.9401908093023241</v>
      </c>
      <c r="AA354" s="28">
        <f t="shared" si="49"/>
        <v>207.02656124181416</v>
      </c>
      <c r="AB354" s="28">
        <f t="shared" si="50"/>
        <v>4.0314084642516246</v>
      </c>
      <c r="AC354" s="28">
        <f t="shared" si="51"/>
        <v>2.6152133348013584</v>
      </c>
      <c r="AD354" s="28">
        <f t="shared" si="52"/>
        <v>0.89983093900535838</v>
      </c>
      <c r="AE354" s="28">
        <f t="shared" si="53"/>
        <v>2.3160260684556242</v>
      </c>
      <c r="AF354" s="28">
        <f t="shared" si="54"/>
        <v>0.89983093900535838</v>
      </c>
      <c r="AG354" s="43"/>
      <c r="AH354" s="43"/>
    </row>
    <row r="355" spans="1:34" x14ac:dyDescent="0.55000000000000004">
      <c r="A355" t="s">
        <v>107</v>
      </c>
      <c r="B355" t="s">
        <v>341</v>
      </c>
      <c r="C355">
        <v>1</v>
      </c>
      <c r="D355" t="s">
        <v>60</v>
      </c>
      <c r="E355" s="9" t="s">
        <v>72</v>
      </c>
      <c r="F355" t="s">
        <v>106</v>
      </c>
      <c r="G355" s="9" t="str">
        <f t="shared" si="46"/>
        <v>Late Exsolution</v>
      </c>
      <c r="H355" s="9" t="str">
        <f t="shared" si="47"/>
        <v>Late Central</v>
      </c>
      <c r="I355" t="s">
        <v>29</v>
      </c>
      <c r="J355" s="28" t="s">
        <v>128</v>
      </c>
      <c r="K355" s="12" t="s">
        <v>378</v>
      </c>
      <c r="L355" t="s">
        <v>139</v>
      </c>
      <c r="M355" s="21"/>
      <c r="N355" s="29" t="s">
        <v>230</v>
      </c>
      <c r="O355" s="29"/>
      <c r="P355" s="29"/>
      <c r="Q355" s="29"/>
      <c r="R355" s="29"/>
      <c r="S355" s="29" t="s">
        <v>335</v>
      </c>
      <c r="V355">
        <v>8.5954766399999993</v>
      </c>
      <c r="W355">
        <v>85954.766399999993</v>
      </c>
      <c r="X355">
        <v>11020</v>
      </c>
      <c r="Y355">
        <v>394</v>
      </c>
      <c r="Z355" s="28">
        <f t="shared" si="48"/>
        <v>7.799888058076224</v>
      </c>
      <c r="AA355" s="28">
        <f t="shared" si="49"/>
        <v>218.15930558375632</v>
      </c>
      <c r="AB355" s="28">
        <f t="shared" si="50"/>
        <v>4.0421815945157666</v>
      </c>
      <c r="AC355" s="28">
        <f t="shared" si="51"/>
        <v>2.5954962218255742</v>
      </c>
      <c r="AD355" s="28">
        <f t="shared" si="52"/>
        <v>0.89208836985603834</v>
      </c>
      <c r="AE355" s="28">
        <f t="shared" si="53"/>
        <v>2.3387737425462305</v>
      </c>
      <c r="AF355" s="28">
        <f t="shared" si="54"/>
        <v>0.89208836985603834</v>
      </c>
      <c r="AG355" s="43"/>
      <c r="AH355" s="43"/>
    </row>
    <row r="356" spans="1:34" x14ac:dyDescent="0.55000000000000004">
      <c r="A356" t="s">
        <v>107</v>
      </c>
      <c r="B356" t="s">
        <v>342</v>
      </c>
      <c r="C356">
        <v>1</v>
      </c>
      <c r="D356" t="s">
        <v>60</v>
      </c>
      <c r="E356" s="9" t="s">
        <v>72</v>
      </c>
      <c r="F356" t="s">
        <v>106</v>
      </c>
      <c r="G356" s="9" t="str">
        <f t="shared" si="46"/>
        <v>Late Exsolution</v>
      </c>
      <c r="H356" s="9" t="str">
        <f t="shared" si="47"/>
        <v>Late Central</v>
      </c>
      <c r="I356" t="s">
        <v>29</v>
      </c>
      <c r="J356" s="28" t="s">
        <v>128</v>
      </c>
      <c r="K356" s="12" t="s">
        <v>378</v>
      </c>
      <c r="L356" t="s">
        <v>139</v>
      </c>
      <c r="M356" s="21"/>
      <c r="N356" s="29" t="s">
        <v>230</v>
      </c>
      <c r="O356" s="29"/>
      <c r="P356" s="29"/>
      <c r="Q356" s="29"/>
      <c r="R356" s="29"/>
      <c r="S356" s="29" t="s">
        <v>335</v>
      </c>
      <c r="V356">
        <v>8.5024987200000002</v>
      </c>
      <c r="W356">
        <v>85024.987200000003</v>
      </c>
      <c r="X356">
        <v>10730</v>
      </c>
      <c r="Y356">
        <v>420</v>
      </c>
      <c r="Z356" s="28">
        <f t="shared" si="48"/>
        <v>7.924043541472507</v>
      </c>
      <c r="AA356" s="28">
        <f t="shared" si="49"/>
        <v>202.44044571428572</v>
      </c>
      <c r="AB356" s="28">
        <f t="shared" si="50"/>
        <v>4.0305997219659515</v>
      </c>
      <c r="AC356" s="28">
        <f t="shared" si="51"/>
        <v>2.6232492903979003</v>
      </c>
      <c r="AD356" s="28">
        <f t="shared" si="52"/>
        <v>0.89894685325839363</v>
      </c>
      <c r="AE356" s="28">
        <f t="shared" si="53"/>
        <v>2.3062972848264445</v>
      </c>
      <c r="AF356" s="28">
        <f t="shared" si="54"/>
        <v>0.89894685325839363</v>
      </c>
      <c r="AG356" s="43"/>
      <c r="AH356" s="43"/>
    </row>
    <row r="357" spans="1:34" x14ac:dyDescent="0.55000000000000004">
      <c r="A357" t="s">
        <v>107</v>
      </c>
      <c r="B357" t="s">
        <v>343</v>
      </c>
      <c r="C357">
        <v>1</v>
      </c>
      <c r="D357" t="s">
        <v>60</v>
      </c>
      <c r="E357" s="9" t="s">
        <v>72</v>
      </c>
      <c r="F357" t="s">
        <v>106</v>
      </c>
      <c r="G357" s="9" t="str">
        <f t="shared" si="46"/>
        <v>Late Exsolution</v>
      </c>
      <c r="H357" s="9" t="str">
        <f t="shared" si="47"/>
        <v>Late Central</v>
      </c>
      <c r="I357" t="s">
        <v>29</v>
      </c>
      <c r="J357" s="28" t="s">
        <v>128</v>
      </c>
      <c r="K357" s="12" t="s">
        <v>378</v>
      </c>
      <c r="L357" t="s">
        <v>139</v>
      </c>
      <c r="M357" s="21"/>
      <c r="N357" s="29" t="s">
        <v>230</v>
      </c>
      <c r="O357" s="29"/>
      <c r="P357" s="29"/>
      <c r="Q357" s="29"/>
      <c r="R357" s="29"/>
      <c r="S357" s="29" t="s">
        <v>335</v>
      </c>
      <c r="V357">
        <v>8.574722640000001</v>
      </c>
      <c r="W357">
        <v>85747.226400000014</v>
      </c>
      <c r="X357">
        <v>10800</v>
      </c>
      <c r="Y357">
        <v>395.9</v>
      </c>
      <c r="Z357" s="28">
        <f t="shared" si="48"/>
        <v>7.9395580000000017</v>
      </c>
      <c r="AA357" s="28">
        <f t="shared" si="49"/>
        <v>216.58809396312205</v>
      </c>
      <c r="AB357" s="28">
        <f t="shared" si="50"/>
        <v>4.0334237554869494</v>
      </c>
      <c r="AC357" s="28">
        <f t="shared" si="51"/>
        <v>2.5975855017522047</v>
      </c>
      <c r="AD357" s="28">
        <f t="shared" si="52"/>
        <v>0.89979632566335388</v>
      </c>
      <c r="AE357" s="28">
        <f t="shared" si="53"/>
        <v>2.335634579398099</v>
      </c>
      <c r="AF357" s="28">
        <f t="shared" si="54"/>
        <v>0.89979632566335388</v>
      </c>
      <c r="AG357" s="43"/>
      <c r="AH357" s="43"/>
    </row>
    <row r="358" spans="1:34" x14ac:dyDescent="0.55000000000000004">
      <c r="A358" t="s">
        <v>107</v>
      </c>
      <c r="B358" t="s">
        <v>344</v>
      </c>
      <c r="C358">
        <v>1</v>
      </c>
      <c r="D358" t="s">
        <v>60</v>
      </c>
      <c r="E358" s="9" t="s">
        <v>72</v>
      </c>
      <c r="F358" t="s">
        <v>106</v>
      </c>
      <c r="G358" s="9" t="str">
        <f t="shared" si="46"/>
        <v>Late Exsolution</v>
      </c>
      <c r="H358" s="9" t="str">
        <f t="shared" si="47"/>
        <v>Late Central</v>
      </c>
      <c r="I358" t="s">
        <v>29</v>
      </c>
      <c r="J358" s="28" t="s">
        <v>128</v>
      </c>
      <c r="K358" s="12" t="s">
        <v>378</v>
      </c>
      <c r="L358" t="s">
        <v>139</v>
      </c>
      <c r="M358" s="21"/>
      <c r="N358" s="29" t="s">
        <v>230</v>
      </c>
      <c r="O358" s="29"/>
      <c r="P358" s="29"/>
      <c r="Q358" s="29"/>
      <c r="R358" s="29"/>
      <c r="S358" s="29" t="s">
        <v>335</v>
      </c>
      <c r="V358">
        <v>8.4858955199999997</v>
      </c>
      <c r="W358">
        <v>84858.955199999997</v>
      </c>
      <c r="X358" s="2">
        <v>10600</v>
      </c>
      <c r="Y358" s="2">
        <v>406.7</v>
      </c>
      <c r="Z358" s="28">
        <f t="shared" si="48"/>
        <v>8.0055618113207547</v>
      </c>
      <c r="AA358" s="28">
        <f t="shared" si="49"/>
        <v>208.65245930661422</v>
      </c>
      <c r="AB358" s="28">
        <f t="shared" si="50"/>
        <v>4.0253058652647704</v>
      </c>
      <c r="AC358" s="28">
        <f t="shared" si="51"/>
        <v>2.6092741724045876</v>
      </c>
      <c r="AD358" s="28">
        <f t="shared" si="52"/>
        <v>0.90339181508041533</v>
      </c>
      <c r="AE358" s="28">
        <f t="shared" si="53"/>
        <v>2.319423507940598</v>
      </c>
      <c r="AF358" s="28">
        <f t="shared" si="54"/>
        <v>0.90339181508041533</v>
      </c>
      <c r="AG358" s="43"/>
      <c r="AH358" s="43"/>
    </row>
    <row r="359" spans="1:34" s="28" customFormat="1" x14ac:dyDescent="0.55000000000000004">
      <c r="A359" s="28" t="s">
        <v>108</v>
      </c>
      <c r="B359" s="28" t="s">
        <v>345</v>
      </c>
      <c r="C359" s="28">
        <v>1</v>
      </c>
      <c r="D359" t="s">
        <v>60</v>
      </c>
      <c r="E359" s="9" t="s">
        <v>72</v>
      </c>
      <c r="F359" s="28" t="s">
        <v>106</v>
      </c>
      <c r="G359" s="9" t="str">
        <f t="shared" si="46"/>
        <v>Late Exsolution</v>
      </c>
      <c r="H359" s="9" t="str">
        <f t="shared" si="47"/>
        <v>Late Central</v>
      </c>
      <c r="I359" s="28" t="s">
        <v>29</v>
      </c>
      <c r="J359" s="28" t="s">
        <v>128</v>
      </c>
      <c r="K359" s="28" t="s">
        <v>378</v>
      </c>
      <c r="L359" s="28" t="s">
        <v>139</v>
      </c>
      <c r="M359" s="30"/>
      <c r="N359" s="29" t="s">
        <v>230</v>
      </c>
      <c r="O359" s="29"/>
      <c r="P359" s="29"/>
      <c r="Q359" s="29"/>
      <c r="R359" s="29"/>
      <c r="S359" s="29" t="s">
        <v>335</v>
      </c>
      <c r="V359" s="12">
        <v>8.5929861600000006</v>
      </c>
      <c r="W359" s="12">
        <v>85929.861600000004</v>
      </c>
      <c r="X359">
        <v>10280</v>
      </c>
      <c r="Y359">
        <v>357.2</v>
      </c>
      <c r="Z359" s="28">
        <f t="shared" si="48"/>
        <v>8.3589359533073928</v>
      </c>
      <c r="AA359" s="28">
        <f t="shared" si="49"/>
        <v>240.56512206047034</v>
      </c>
      <c r="AB359" s="28">
        <f t="shared" si="50"/>
        <v>4.0119931146592567</v>
      </c>
      <c r="AC359" s="28">
        <f t="shared" si="51"/>
        <v>2.5529114502165089</v>
      </c>
      <c r="AD359" s="28">
        <f t="shared" si="52"/>
        <v>0.92215099765219244</v>
      </c>
      <c r="AE359" s="28">
        <f t="shared" si="53"/>
        <v>2.3812326620949404</v>
      </c>
      <c r="AF359" s="28">
        <f t="shared" si="54"/>
        <v>0.92215099765219244</v>
      </c>
      <c r="AG359" s="43"/>
      <c r="AH359" s="43"/>
    </row>
    <row r="360" spans="1:34" x14ac:dyDescent="0.55000000000000004">
      <c r="A360" t="s">
        <v>108</v>
      </c>
      <c r="B360" t="s">
        <v>346</v>
      </c>
      <c r="C360">
        <v>1</v>
      </c>
      <c r="D360" t="s">
        <v>60</v>
      </c>
      <c r="E360" s="9" t="s">
        <v>72</v>
      </c>
      <c r="F360" t="s">
        <v>106</v>
      </c>
      <c r="G360" s="9" t="str">
        <f t="shared" si="46"/>
        <v>Late Exsolution</v>
      </c>
      <c r="H360" s="9" t="str">
        <f t="shared" si="47"/>
        <v>Late Central</v>
      </c>
      <c r="I360" t="s">
        <v>29</v>
      </c>
      <c r="J360" s="28" t="s">
        <v>128</v>
      </c>
      <c r="K360" s="12" t="s">
        <v>378</v>
      </c>
      <c r="L360" t="s">
        <v>139</v>
      </c>
      <c r="M360" s="21"/>
      <c r="N360" s="29" t="s">
        <v>230</v>
      </c>
      <c r="O360" s="29"/>
      <c r="P360" s="29"/>
      <c r="Q360" s="29"/>
      <c r="R360" s="29"/>
      <c r="S360" s="29" t="s">
        <v>335</v>
      </c>
      <c r="V360">
        <v>8.6992466400000001</v>
      </c>
      <c r="W360">
        <v>86992.466400000005</v>
      </c>
      <c r="X360">
        <v>10330</v>
      </c>
      <c r="Y360">
        <v>364.7</v>
      </c>
      <c r="Z360" s="28">
        <f t="shared" si="48"/>
        <v>8.421342342691192</v>
      </c>
      <c r="AA360" s="28">
        <f t="shared" si="49"/>
        <v>238.53157773512478</v>
      </c>
      <c r="AB360" s="28">
        <f t="shared" si="50"/>
        <v>4.0141003215196207</v>
      </c>
      <c r="AC360" s="28">
        <f t="shared" si="51"/>
        <v>2.5619357633137811</v>
      </c>
      <c r="AD360" s="28">
        <f t="shared" si="52"/>
        <v>0.92538132256365613</v>
      </c>
      <c r="AE360" s="28">
        <f t="shared" si="53"/>
        <v>2.3775458807694956</v>
      </c>
      <c r="AF360" s="28">
        <f t="shared" si="54"/>
        <v>0.92538132256365613</v>
      </c>
      <c r="AG360" s="43"/>
      <c r="AH360" s="43"/>
    </row>
    <row r="361" spans="1:34" x14ac:dyDescent="0.55000000000000004">
      <c r="A361" t="s">
        <v>108</v>
      </c>
      <c r="B361" t="s">
        <v>347</v>
      </c>
      <c r="C361">
        <v>1</v>
      </c>
      <c r="D361" t="s">
        <v>60</v>
      </c>
      <c r="E361" s="9" t="s">
        <v>72</v>
      </c>
      <c r="F361" t="s">
        <v>106</v>
      </c>
      <c r="G361" s="9" t="str">
        <f t="shared" si="46"/>
        <v>Late Exsolution</v>
      </c>
      <c r="H361" s="9" t="str">
        <f t="shared" si="47"/>
        <v>Late Central</v>
      </c>
      <c r="I361" t="s">
        <v>29</v>
      </c>
      <c r="J361" s="28" t="s">
        <v>128</v>
      </c>
      <c r="K361" s="12" t="s">
        <v>378</v>
      </c>
      <c r="L361" t="s">
        <v>139</v>
      </c>
      <c r="M361" s="21"/>
      <c r="N361" s="29" t="s">
        <v>230</v>
      </c>
      <c r="O361" s="29"/>
      <c r="P361" s="29"/>
      <c r="Q361" s="29"/>
      <c r="R361" s="29"/>
      <c r="S361" s="29" t="s">
        <v>335</v>
      </c>
      <c r="V361">
        <v>8.5614400800000006</v>
      </c>
      <c r="W361">
        <v>85614.400800000003</v>
      </c>
      <c r="X361">
        <v>10510</v>
      </c>
      <c r="Y361">
        <v>396.9</v>
      </c>
      <c r="Z361" s="28">
        <f t="shared" si="48"/>
        <v>8.1459943672692674</v>
      </c>
      <c r="AA361" s="28">
        <f t="shared" si="49"/>
        <v>215.70773696145127</v>
      </c>
      <c r="AB361" s="28">
        <f t="shared" si="50"/>
        <v>4.0216027160282426</v>
      </c>
      <c r="AC361" s="28">
        <f t="shared" si="51"/>
        <v>2.5986810989071634</v>
      </c>
      <c r="AD361" s="28">
        <f t="shared" si="52"/>
        <v>0.91094410544741067</v>
      </c>
      <c r="AE361" s="28">
        <f t="shared" si="53"/>
        <v>2.3338657225684893</v>
      </c>
      <c r="AF361" s="28">
        <f t="shared" si="54"/>
        <v>0.91094410544741067</v>
      </c>
      <c r="AG361" s="43"/>
      <c r="AH361" s="43"/>
    </row>
    <row r="362" spans="1:34" x14ac:dyDescent="0.55000000000000004">
      <c r="A362" t="s">
        <v>108</v>
      </c>
      <c r="B362" t="s">
        <v>348</v>
      </c>
      <c r="C362">
        <v>1</v>
      </c>
      <c r="D362" t="s">
        <v>60</v>
      </c>
      <c r="E362" s="9" t="s">
        <v>72</v>
      </c>
      <c r="F362" t="s">
        <v>106</v>
      </c>
      <c r="G362" s="9" t="str">
        <f t="shared" si="46"/>
        <v>Late Exsolution</v>
      </c>
      <c r="H362" s="9" t="str">
        <f t="shared" si="47"/>
        <v>Late Central</v>
      </c>
      <c r="I362" t="s">
        <v>29</v>
      </c>
      <c r="J362" s="28" t="s">
        <v>128</v>
      </c>
      <c r="K362" s="12" t="s">
        <v>378</v>
      </c>
      <c r="L362" t="s">
        <v>139</v>
      </c>
      <c r="M362" s="21"/>
      <c r="N362" s="29" t="s">
        <v>230</v>
      </c>
      <c r="O362" s="29"/>
      <c r="P362" s="29"/>
      <c r="Q362" s="29"/>
      <c r="R362" s="29"/>
      <c r="S362" s="29" t="s">
        <v>335</v>
      </c>
      <c r="V362">
        <v>8.6369846399999997</v>
      </c>
      <c r="W362">
        <v>86369.846399999995</v>
      </c>
      <c r="X362">
        <v>10490</v>
      </c>
      <c r="Y362">
        <v>406.2</v>
      </c>
      <c r="Z362" s="28">
        <f t="shared" si="48"/>
        <v>8.2335411248808388</v>
      </c>
      <c r="AA362" s="28">
        <f t="shared" si="49"/>
        <v>212.62886853766616</v>
      </c>
      <c r="AB362" s="28">
        <f t="shared" si="50"/>
        <v>4.020775488193558</v>
      </c>
      <c r="AC362" s="28">
        <f t="shared" si="51"/>
        <v>2.6087399190687881</v>
      </c>
      <c r="AD362" s="28">
        <f t="shared" si="52"/>
        <v>0.9155866590562447</v>
      </c>
      <c r="AE362" s="28">
        <f t="shared" si="53"/>
        <v>2.3276222281810148</v>
      </c>
      <c r="AF362" s="28">
        <f t="shared" si="54"/>
        <v>0.9155866590562447</v>
      </c>
      <c r="AG362" s="43"/>
      <c r="AH362" s="43"/>
    </row>
    <row r="363" spans="1:34" x14ac:dyDescent="0.55000000000000004">
      <c r="A363" t="s">
        <v>108</v>
      </c>
      <c r="B363" t="s">
        <v>349</v>
      </c>
      <c r="C363">
        <v>1</v>
      </c>
      <c r="D363" t="s">
        <v>60</v>
      </c>
      <c r="E363" s="9" t="s">
        <v>72</v>
      </c>
      <c r="F363" t="s">
        <v>106</v>
      </c>
      <c r="G363" s="9" t="str">
        <f t="shared" si="46"/>
        <v>Late Exsolution</v>
      </c>
      <c r="H363" s="9" t="str">
        <f t="shared" si="47"/>
        <v>Late Central</v>
      </c>
      <c r="I363" t="s">
        <v>29</v>
      </c>
      <c r="J363" s="28" t="s">
        <v>128</v>
      </c>
      <c r="K363" s="12" t="s">
        <v>378</v>
      </c>
      <c r="L363" t="s">
        <v>139</v>
      </c>
      <c r="M363" s="21"/>
      <c r="N363" s="29" t="s">
        <v>230</v>
      </c>
      <c r="O363" s="29"/>
      <c r="P363" s="29"/>
      <c r="Q363" s="29"/>
      <c r="R363" s="29"/>
      <c r="S363" s="29" t="s">
        <v>335</v>
      </c>
      <c r="V363">
        <v>8.6145703200000003</v>
      </c>
      <c r="W363">
        <v>86145.703200000004</v>
      </c>
      <c r="X363" s="2">
        <v>11380</v>
      </c>
      <c r="Y363" s="2">
        <v>381</v>
      </c>
      <c r="Z363" s="28">
        <f t="shared" si="48"/>
        <v>7.5699211950790861</v>
      </c>
      <c r="AA363" s="28">
        <f t="shared" si="49"/>
        <v>226.10420787401577</v>
      </c>
      <c r="AB363" s="28">
        <f t="shared" si="50"/>
        <v>4.0561422620590522</v>
      </c>
      <c r="AC363" s="28">
        <f t="shared" si="51"/>
        <v>2.5809249756756194</v>
      </c>
      <c r="AD363" s="28">
        <f t="shared" si="52"/>
        <v>0.87909135840093899</v>
      </c>
      <c r="AE363" s="28">
        <f t="shared" si="53"/>
        <v>2.3543086447843722</v>
      </c>
      <c r="AF363" s="28">
        <f t="shared" si="54"/>
        <v>0.87909135840093899</v>
      </c>
      <c r="AG363" s="43"/>
      <c r="AH363" s="43"/>
    </row>
    <row r="364" spans="1:34" s="28" customFormat="1" x14ac:dyDescent="0.55000000000000004">
      <c r="A364" s="28" t="s">
        <v>109</v>
      </c>
      <c r="B364" s="28" t="s">
        <v>350</v>
      </c>
      <c r="C364" s="28">
        <v>1</v>
      </c>
      <c r="D364" s="28" t="s">
        <v>27</v>
      </c>
      <c r="E364" s="9" t="s">
        <v>72</v>
      </c>
      <c r="F364" s="28" t="s">
        <v>106</v>
      </c>
      <c r="G364" s="9" t="str">
        <f t="shared" si="46"/>
        <v>Early Exsolution</v>
      </c>
      <c r="H364" s="9" t="str">
        <f t="shared" si="47"/>
        <v>Early Central</v>
      </c>
      <c r="I364" s="28" t="s">
        <v>29</v>
      </c>
      <c r="J364" s="28" t="s">
        <v>128</v>
      </c>
      <c r="K364" s="28" t="s">
        <v>378</v>
      </c>
      <c r="L364" s="28" t="s">
        <v>139</v>
      </c>
      <c r="M364" s="30"/>
      <c r="N364" s="29" t="s">
        <v>230</v>
      </c>
      <c r="O364" s="29"/>
      <c r="P364" s="29"/>
      <c r="Q364" s="29"/>
      <c r="R364" s="29"/>
      <c r="S364" s="29" t="s">
        <v>335</v>
      </c>
      <c r="V364" s="12">
        <v>8.7864134400000005</v>
      </c>
      <c r="W364" s="12">
        <v>87864.13440000001</v>
      </c>
      <c r="X364">
        <v>10680</v>
      </c>
      <c r="Y364">
        <v>407.2</v>
      </c>
      <c r="Z364" s="28">
        <f t="shared" si="48"/>
        <v>8.2269788764044947</v>
      </c>
      <c r="AA364" s="28">
        <f t="shared" si="49"/>
        <v>215.7763614931238</v>
      </c>
      <c r="AB364" s="28">
        <f t="shared" si="50"/>
        <v>4.0285712526925375</v>
      </c>
      <c r="AC364" s="28">
        <f t="shared" si="51"/>
        <v>2.6098077693287025</v>
      </c>
      <c r="AD364" s="28">
        <f t="shared" si="52"/>
        <v>0.9152403822128744</v>
      </c>
      <c r="AE364" s="28">
        <f t="shared" si="53"/>
        <v>2.3340038655767099</v>
      </c>
      <c r="AF364" s="28">
        <f t="shared" si="54"/>
        <v>0.9152403822128744</v>
      </c>
      <c r="AG364" s="43"/>
      <c r="AH364" s="43"/>
    </row>
    <row r="365" spans="1:34" x14ac:dyDescent="0.55000000000000004">
      <c r="A365" t="s">
        <v>109</v>
      </c>
      <c r="B365" t="s">
        <v>351</v>
      </c>
      <c r="C365">
        <v>1</v>
      </c>
      <c r="D365" t="s">
        <v>27</v>
      </c>
      <c r="E365" s="9" t="s">
        <v>72</v>
      </c>
      <c r="F365" t="s">
        <v>106</v>
      </c>
      <c r="G365" s="9" t="str">
        <f t="shared" si="46"/>
        <v>Early Exsolution</v>
      </c>
      <c r="H365" s="9" t="str">
        <f t="shared" si="47"/>
        <v>Early Central</v>
      </c>
      <c r="I365" t="s">
        <v>29</v>
      </c>
      <c r="J365" s="28" t="s">
        <v>128</v>
      </c>
      <c r="K365" s="12" t="s">
        <v>378</v>
      </c>
      <c r="L365" t="s">
        <v>139</v>
      </c>
      <c r="M365" s="21"/>
      <c r="N365" s="29" t="s">
        <v>230</v>
      </c>
      <c r="O365" s="29"/>
      <c r="P365" s="29"/>
      <c r="Q365" s="29"/>
      <c r="R365" s="29"/>
      <c r="S365" s="29" t="s">
        <v>335</v>
      </c>
      <c r="V365">
        <v>8.5365352799999989</v>
      </c>
      <c r="W365">
        <v>85365.352799999993</v>
      </c>
      <c r="X365">
        <v>10530</v>
      </c>
      <c r="Y365">
        <v>411</v>
      </c>
      <c r="Z365" s="28">
        <f t="shared" si="48"/>
        <v>8.1068711111111114</v>
      </c>
      <c r="AA365" s="28">
        <f t="shared" si="49"/>
        <v>207.70158832116786</v>
      </c>
      <c r="AB365" s="28">
        <f t="shared" si="50"/>
        <v>4.0224283711854865</v>
      </c>
      <c r="AC365" s="28">
        <f t="shared" si="51"/>
        <v>2.6138418218760693</v>
      </c>
      <c r="AD365" s="28">
        <f t="shared" si="52"/>
        <v>0.90885326834499425</v>
      </c>
      <c r="AE365" s="28">
        <f t="shared" si="53"/>
        <v>2.3174398176544115</v>
      </c>
      <c r="AF365" s="28">
        <f t="shared" si="54"/>
        <v>0.90885326834499425</v>
      </c>
      <c r="AG365" s="43"/>
      <c r="AH365" s="43"/>
    </row>
    <row r="366" spans="1:34" x14ac:dyDescent="0.55000000000000004">
      <c r="A366" t="s">
        <v>109</v>
      </c>
      <c r="B366" t="s">
        <v>352</v>
      </c>
      <c r="C366">
        <v>1</v>
      </c>
      <c r="D366" t="s">
        <v>27</v>
      </c>
      <c r="E366" s="9" t="s">
        <v>72</v>
      </c>
      <c r="F366" t="s">
        <v>106</v>
      </c>
      <c r="G366" s="9" t="str">
        <f t="shared" si="46"/>
        <v>Early Exsolution</v>
      </c>
      <c r="H366" s="9" t="str">
        <f t="shared" si="47"/>
        <v>Early Central</v>
      </c>
      <c r="I366" t="s">
        <v>29</v>
      </c>
      <c r="J366" s="28" t="s">
        <v>128</v>
      </c>
      <c r="K366" s="12" t="s">
        <v>378</v>
      </c>
      <c r="L366" t="s">
        <v>139</v>
      </c>
      <c r="M366" s="21"/>
      <c r="N366" s="29" t="s">
        <v>230</v>
      </c>
      <c r="O366" s="29"/>
      <c r="P366" s="29"/>
      <c r="Q366" s="29"/>
      <c r="R366" s="29"/>
      <c r="S366" s="29" t="s">
        <v>335</v>
      </c>
      <c r="V366">
        <v>8.8046769600000001</v>
      </c>
      <c r="W366">
        <v>88046.7696</v>
      </c>
      <c r="X366">
        <v>10490</v>
      </c>
      <c r="Y366">
        <v>392.6</v>
      </c>
      <c r="Z366" s="28">
        <f t="shared" si="48"/>
        <v>8.3934003431839841</v>
      </c>
      <c r="AA366" s="28">
        <f t="shared" si="49"/>
        <v>224.26584207845133</v>
      </c>
      <c r="AB366" s="28">
        <f t="shared" si="50"/>
        <v>4.020775488193558</v>
      </c>
      <c r="AC366" s="28">
        <f t="shared" si="51"/>
        <v>2.5939502952639875</v>
      </c>
      <c r="AD366" s="28">
        <f t="shared" si="52"/>
        <v>0.92393793831495341</v>
      </c>
      <c r="AE366" s="28">
        <f t="shared" si="53"/>
        <v>2.3507631312445239</v>
      </c>
      <c r="AF366" s="28">
        <f t="shared" si="54"/>
        <v>0.92393793831495341</v>
      </c>
      <c r="AG366" s="43"/>
      <c r="AH366" s="43"/>
    </row>
    <row r="367" spans="1:34" x14ac:dyDescent="0.55000000000000004">
      <c r="A367" t="s">
        <v>109</v>
      </c>
      <c r="B367" t="s">
        <v>353</v>
      </c>
      <c r="C367">
        <v>1</v>
      </c>
      <c r="D367" t="s">
        <v>27</v>
      </c>
      <c r="E367" s="9" t="s">
        <v>72</v>
      </c>
      <c r="F367" t="s">
        <v>106</v>
      </c>
      <c r="G367" s="9" t="str">
        <f t="shared" si="46"/>
        <v>Early Exsolution</v>
      </c>
      <c r="H367" s="9" t="str">
        <f t="shared" si="47"/>
        <v>Early Central</v>
      </c>
      <c r="I367" t="s">
        <v>110</v>
      </c>
      <c r="J367" t="s">
        <v>156</v>
      </c>
      <c r="K367" t="s">
        <v>156</v>
      </c>
      <c r="L367" t="s">
        <v>139</v>
      </c>
      <c r="M367" s="21"/>
      <c r="N367" s="29" t="s">
        <v>230</v>
      </c>
      <c r="O367" s="29"/>
      <c r="P367" s="29"/>
      <c r="Q367" s="29"/>
      <c r="R367" s="29"/>
      <c r="S367" s="29" t="s">
        <v>335</v>
      </c>
      <c r="V367">
        <v>8.7955452000000012</v>
      </c>
      <c r="W367">
        <v>87955.452000000005</v>
      </c>
      <c r="X367">
        <v>12020</v>
      </c>
      <c r="Y367">
        <v>698</v>
      </c>
      <c r="Z367" s="28">
        <f t="shared" si="48"/>
        <v>7.3174252911813644</v>
      </c>
      <c r="AA367" s="28">
        <f t="shared" si="49"/>
        <v>126.01067621776505</v>
      </c>
      <c r="AB367" s="28">
        <f t="shared" si="50"/>
        <v>4.0799044676667204</v>
      </c>
      <c r="AC367" s="28">
        <f t="shared" si="51"/>
        <v>2.8438554226231609</v>
      </c>
      <c r="AD367" s="28">
        <f t="shared" si="52"/>
        <v>0.86435829710606016</v>
      </c>
      <c r="AE367" s="28">
        <f t="shared" si="53"/>
        <v>2.1004073421496199</v>
      </c>
      <c r="AF367" s="28">
        <f t="shared" si="54"/>
        <v>0.86435829710606016</v>
      </c>
      <c r="AG367" s="43"/>
      <c r="AH367" s="43"/>
    </row>
    <row r="368" spans="1:34" x14ac:dyDescent="0.55000000000000004">
      <c r="A368" t="s">
        <v>109</v>
      </c>
      <c r="B368" t="s">
        <v>354</v>
      </c>
      <c r="C368">
        <v>1</v>
      </c>
      <c r="D368" t="s">
        <v>27</v>
      </c>
      <c r="E368" s="9" t="s">
        <v>72</v>
      </c>
      <c r="F368" t="s">
        <v>106</v>
      </c>
      <c r="G368" s="9" t="str">
        <f t="shared" si="46"/>
        <v>Early Exsolution</v>
      </c>
      <c r="H368" s="9" t="str">
        <f t="shared" si="47"/>
        <v>Early Central</v>
      </c>
      <c r="I368" t="s">
        <v>29</v>
      </c>
      <c r="J368" t="s">
        <v>128</v>
      </c>
      <c r="K368" t="s">
        <v>378</v>
      </c>
      <c r="L368" t="s">
        <v>139</v>
      </c>
      <c r="M368" s="21"/>
      <c r="N368" s="29" t="s">
        <v>230</v>
      </c>
      <c r="O368" s="29"/>
      <c r="P368" s="29"/>
      <c r="Q368" s="29"/>
      <c r="R368" s="29"/>
      <c r="S368" s="29" t="s">
        <v>335</v>
      </c>
      <c r="V368">
        <v>8.7598483199999997</v>
      </c>
      <c r="W368">
        <v>87598.483200000002</v>
      </c>
      <c r="X368" s="2">
        <v>10380</v>
      </c>
      <c r="Y368" s="2">
        <v>381.4</v>
      </c>
      <c r="Z368" s="28">
        <f t="shared" si="48"/>
        <v>8.4391602312138723</v>
      </c>
      <c r="AA368" s="28">
        <f t="shared" si="49"/>
        <v>229.67614892501314</v>
      </c>
      <c r="AB368" s="28">
        <f t="shared" si="50"/>
        <v>4.0161973535124389</v>
      </c>
      <c r="AC368" s="28">
        <f t="shared" si="51"/>
        <v>2.5813806887099866</v>
      </c>
      <c r="AD368" s="28">
        <f t="shared" si="52"/>
        <v>0.92629923275183734</v>
      </c>
      <c r="AE368" s="28">
        <f t="shared" si="53"/>
        <v>2.3611158975542894</v>
      </c>
      <c r="AF368" s="28">
        <f t="shared" si="54"/>
        <v>0.92629923275183734</v>
      </c>
      <c r="AG368" s="43"/>
      <c r="AH368" s="43"/>
    </row>
    <row r="369" spans="1:34" s="28" customFormat="1" x14ac:dyDescent="0.55000000000000004">
      <c r="A369" s="28" t="s">
        <v>111</v>
      </c>
      <c r="B369" s="28" t="s">
        <v>355</v>
      </c>
      <c r="C369" s="28">
        <v>1</v>
      </c>
      <c r="D369" t="s">
        <v>27</v>
      </c>
      <c r="E369" s="9" t="s">
        <v>72</v>
      </c>
      <c r="F369" s="28" t="s">
        <v>106</v>
      </c>
      <c r="G369" s="9" t="str">
        <f t="shared" si="46"/>
        <v>Early Exsolution</v>
      </c>
      <c r="H369" s="9" t="str">
        <f t="shared" si="47"/>
        <v>Early Central</v>
      </c>
      <c r="I369" s="28" t="s">
        <v>29</v>
      </c>
      <c r="J369" t="s">
        <v>128</v>
      </c>
      <c r="K369" t="s">
        <v>378</v>
      </c>
      <c r="L369" t="s">
        <v>139</v>
      </c>
      <c r="M369" s="30"/>
      <c r="N369" s="29" t="s">
        <v>230</v>
      </c>
      <c r="O369" s="29"/>
      <c r="P369" s="29"/>
      <c r="Q369" s="29"/>
      <c r="R369" s="29"/>
      <c r="S369" s="29" t="s">
        <v>335</v>
      </c>
      <c r="V369" s="12">
        <v>8.92422</v>
      </c>
      <c r="W369" s="12">
        <v>89242.2</v>
      </c>
      <c r="X369">
        <v>10860</v>
      </c>
      <c r="Y369">
        <v>394.1</v>
      </c>
      <c r="Z369" s="28">
        <f t="shared" si="48"/>
        <v>8.2175138121546958</v>
      </c>
      <c r="AA369" s="28">
        <f t="shared" si="49"/>
        <v>226.44557218979952</v>
      </c>
      <c r="AB369" s="28">
        <f t="shared" si="50"/>
        <v>4.0358298252528284</v>
      </c>
      <c r="AC369" s="28">
        <f t="shared" si="51"/>
        <v>2.5956064348656032</v>
      </c>
      <c r="AD369" s="28">
        <f t="shared" si="52"/>
        <v>0.9147404427247634</v>
      </c>
      <c r="AE369" s="28">
        <f t="shared" si="53"/>
        <v>2.3549638331119884</v>
      </c>
      <c r="AF369" s="28">
        <f t="shared" si="54"/>
        <v>0.9147404427247634</v>
      </c>
      <c r="AG369" s="43"/>
      <c r="AH369" s="43"/>
    </row>
    <row r="370" spans="1:34" x14ac:dyDescent="0.55000000000000004">
      <c r="A370" t="s">
        <v>111</v>
      </c>
      <c r="B370" t="s">
        <v>356</v>
      </c>
      <c r="C370">
        <v>1</v>
      </c>
      <c r="D370" t="s">
        <v>27</v>
      </c>
      <c r="E370" s="9" t="s">
        <v>72</v>
      </c>
      <c r="F370" t="s">
        <v>106</v>
      </c>
      <c r="G370" s="9" t="str">
        <f t="shared" si="46"/>
        <v>Early Exsolution</v>
      </c>
      <c r="H370" s="9" t="str">
        <f t="shared" si="47"/>
        <v>Early Central</v>
      </c>
      <c r="I370" t="s">
        <v>29</v>
      </c>
      <c r="J370" t="s">
        <v>128</v>
      </c>
      <c r="K370" t="s">
        <v>378</v>
      </c>
      <c r="L370" t="s">
        <v>139</v>
      </c>
      <c r="M370" s="21"/>
      <c r="N370" s="29" t="s">
        <v>230</v>
      </c>
      <c r="O370" s="29"/>
      <c r="P370" s="29"/>
      <c r="Q370" s="29"/>
      <c r="R370" s="29"/>
      <c r="S370" s="29" t="s">
        <v>335</v>
      </c>
      <c r="V370">
        <v>8.9856518399999992</v>
      </c>
      <c r="W370">
        <v>89856.518399999986</v>
      </c>
      <c r="X370">
        <v>10270</v>
      </c>
      <c r="Y370">
        <v>358.2</v>
      </c>
      <c r="Z370" s="28">
        <f t="shared" si="48"/>
        <v>8.7494175657254125</v>
      </c>
      <c r="AA370" s="28">
        <f t="shared" si="49"/>
        <v>250.85571859296479</v>
      </c>
      <c r="AB370" s="28">
        <f t="shared" si="50"/>
        <v>4.0115704435972779</v>
      </c>
      <c r="AC370" s="28">
        <f t="shared" si="51"/>
        <v>2.5541255815130128</v>
      </c>
      <c r="AD370" s="28">
        <f t="shared" si="52"/>
        <v>0.94197914371825575</v>
      </c>
      <c r="AE370" s="28">
        <f t="shared" si="53"/>
        <v>2.3994240058025214</v>
      </c>
      <c r="AF370" s="28">
        <f t="shared" si="54"/>
        <v>0.94197914371825575</v>
      </c>
      <c r="AG370" s="43"/>
      <c r="AH370" s="43"/>
    </row>
    <row r="371" spans="1:34" x14ac:dyDescent="0.55000000000000004">
      <c r="A371" t="s">
        <v>111</v>
      </c>
      <c r="B371" t="s">
        <v>357</v>
      </c>
      <c r="C371">
        <v>1</v>
      </c>
      <c r="D371" t="s">
        <v>27</v>
      </c>
      <c r="E371" s="9" t="s">
        <v>72</v>
      </c>
      <c r="F371" t="s">
        <v>106</v>
      </c>
      <c r="G371" s="9" t="str">
        <f t="shared" si="46"/>
        <v>Early Exsolution</v>
      </c>
      <c r="H371" s="9" t="str">
        <f t="shared" si="47"/>
        <v>Early Central</v>
      </c>
      <c r="I371" t="s">
        <v>29</v>
      </c>
      <c r="J371" t="s">
        <v>128</v>
      </c>
      <c r="K371" t="s">
        <v>378</v>
      </c>
      <c r="L371" t="s">
        <v>139</v>
      </c>
      <c r="M371" s="21"/>
      <c r="N371" s="29" t="s">
        <v>230</v>
      </c>
      <c r="O371" s="29"/>
      <c r="P371" s="29"/>
      <c r="Q371" s="29"/>
      <c r="R371" s="29"/>
      <c r="S371" s="29" t="s">
        <v>335</v>
      </c>
      <c r="V371">
        <v>8.4875558400000006</v>
      </c>
      <c r="W371">
        <v>84875.558400000009</v>
      </c>
      <c r="X371">
        <v>10310</v>
      </c>
      <c r="Y371">
        <v>349.4</v>
      </c>
      <c r="Z371" s="28">
        <f t="shared" si="48"/>
        <v>8.2323529000969948</v>
      </c>
      <c r="AA371" s="28">
        <f t="shared" si="49"/>
        <v>242.91802633085294</v>
      </c>
      <c r="AB371" s="28">
        <f t="shared" si="50"/>
        <v>4.0132586652835167</v>
      </c>
      <c r="AC371" s="28">
        <f t="shared" si="51"/>
        <v>2.543322900646912</v>
      </c>
      <c r="AD371" s="28">
        <f t="shared" si="52"/>
        <v>0.91552397925677598</v>
      </c>
      <c r="AE371" s="28">
        <f t="shared" si="53"/>
        <v>2.3854597438933802</v>
      </c>
      <c r="AF371" s="28">
        <f t="shared" si="54"/>
        <v>0.91552397925677598</v>
      </c>
      <c r="AG371" s="43"/>
      <c r="AH371" s="43"/>
    </row>
    <row r="372" spans="1:34" x14ac:dyDescent="0.55000000000000004">
      <c r="A372" t="s">
        <v>111</v>
      </c>
      <c r="B372" t="s">
        <v>358</v>
      </c>
      <c r="C372">
        <v>1</v>
      </c>
      <c r="D372" t="s">
        <v>27</v>
      </c>
      <c r="E372" s="9" t="s">
        <v>72</v>
      </c>
      <c r="F372" t="s">
        <v>106</v>
      </c>
      <c r="G372" s="9" t="str">
        <f t="shared" si="46"/>
        <v>Early Exsolution</v>
      </c>
      <c r="H372" s="9" t="str">
        <f t="shared" si="47"/>
        <v>Early Central</v>
      </c>
      <c r="I372" t="s">
        <v>29</v>
      </c>
      <c r="J372" t="s">
        <v>128</v>
      </c>
      <c r="K372" t="s">
        <v>378</v>
      </c>
      <c r="L372" t="s">
        <v>139</v>
      </c>
      <c r="M372" s="21"/>
      <c r="N372" s="29" t="s">
        <v>230</v>
      </c>
      <c r="O372" s="29"/>
      <c r="P372" s="29"/>
      <c r="Q372" s="29"/>
      <c r="R372" s="29"/>
      <c r="S372" s="29" t="s">
        <v>335</v>
      </c>
      <c r="V372">
        <v>8.8843723200000007</v>
      </c>
      <c r="W372">
        <v>88843.723200000008</v>
      </c>
      <c r="X372">
        <v>10610</v>
      </c>
      <c r="Y372">
        <v>390</v>
      </c>
      <c r="Z372" s="28">
        <f t="shared" si="48"/>
        <v>8.373583713477851</v>
      </c>
      <c r="AA372" s="28">
        <f t="shared" si="49"/>
        <v>227.80441846153849</v>
      </c>
      <c r="AB372" s="28">
        <f t="shared" si="50"/>
        <v>4.0257153839013409</v>
      </c>
      <c r="AC372" s="28">
        <f t="shared" si="51"/>
        <v>2.5910646070264991</v>
      </c>
      <c r="AD372" s="28">
        <f t="shared" si="52"/>
        <v>0.92291136646286276</v>
      </c>
      <c r="AE372" s="28">
        <f t="shared" si="53"/>
        <v>2.3575621433377045</v>
      </c>
      <c r="AF372" s="28">
        <f t="shared" si="54"/>
        <v>0.92291136646286276</v>
      </c>
      <c r="AG372" s="43"/>
      <c r="AH372" s="43"/>
    </row>
    <row r="373" spans="1:34" x14ac:dyDescent="0.55000000000000004">
      <c r="A373" t="s">
        <v>111</v>
      </c>
      <c r="B373" t="s">
        <v>359</v>
      </c>
      <c r="C373">
        <v>1</v>
      </c>
      <c r="D373" t="s">
        <v>27</v>
      </c>
      <c r="E373" s="9" t="s">
        <v>72</v>
      </c>
      <c r="F373" t="s">
        <v>106</v>
      </c>
      <c r="G373" s="9" t="str">
        <f t="shared" si="46"/>
        <v>Early Exsolution</v>
      </c>
      <c r="H373" s="9" t="str">
        <f t="shared" si="47"/>
        <v>Early Central</v>
      </c>
      <c r="I373" t="s">
        <v>110</v>
      </c>
      <c r="J373" t="s">
        <v>156</v>
      </c>
      <c r="K373" t="s">
        <v>156</v>
      </c>
      <c r="L373" t="s">
        <v>139</v>
      </c>
      <c r="M373" s="21"/>
      <c r="N373" s="29" t="s">
        <v>230</v>
      </c>
      <c r="O373" s="29"/>
      <c r="P373" s="29"/>
      <c r="Q373" s="29"/>
      <c r="R373" s="29"/>
      <c r="S373" s="29" t="s">
        <v>335</v>
      </c>
      <c r="V373">
        <v>8.8852024800000002</v>
      </c>
      <c r="W373">
        <v>88852.024799999999</v>
      </c>
      <c r="X373" s="2">
        <v>17500</v>
      </c>
      <c r="Y373" s="2">
        <v>1790</v>
      </c>
      <c r="Z373" s="28">
        <f t="shared" si="48"/>
        <v>5.0772585599999998</v>
      </c>
      <c r="AA373" s="28">
        <f t="shared" si="49"/>
        <v>49.638002681564245</v>
      </c>
      <c r="AB373" s="28">
        <f t="shared" si="50"/>
        <v>4.2430380486862944</v>
      </c>
      <c r="AC373" s="28">
        <f t="shared" si="51"/>
        <v>3.2528530309798933</v>
      </c>
      <c r="AD373" s="28">
        <f t="shared" si="52"/>
        <v>0.70562928046624995</v>
      </c>
      <c r="AE373" s="28">
        <f t="shared" si="53"/>
        <v>1.6958142981726512</v>
      </c>
      <c r="AF373" s="28">
        <f t="shared" si="54"/>
        <v>0.70562928046624995</v>
      </c>
      <c r="AG373" s="43"/>
      <c r="AH373" s="43"/>
    </row>
    <row r="374" spans="1:34" s="28" customFormat="1" x14ac:dyDescent="0.55000000000000004">
      <c r="A374" s="28" t="s">
        <v>112</v>
      </c>
      <c r="B374" s="28" t="s">
        <v>360</v>
      </c>
      <c r="C374" s="28">
        <v>1</v>
      </c>
      <c r="D374" t="s">
        <v>27</v>
      </c>
      <c r="E374" s="9" t="s">
        <v>72</v>
      </c>
      <c r="F374" s="28" t="s">
        <v>106</v>
      </c>
      <c r="G374" s="9" t="str">
        <f t="shared" si="46"/>
        <v>Early Exsolution</v>
      </c>
      <c r="H374" s="9" t="str">
        <f t="shared" si="47"/>
        <v>Early Central</v>
      </c>
      <c r="I374" s="28" t="s">
        <v>110</v>
      </c>
      <c r="J374" s="28" t="s">
        <v>156</v>
      </c>
      <c r="K374" s="28" t="s">
        <v>156</v>
      </c>
      <c r="L374" s="28" t="s">
        <v>139</v>
      </c>
      <c r="M374" s="30"/>
      <c r="N374" s="29" t="s">
        <v>230</v>
      </c>
      <c r="O374" s="29"/>
      <c r="P374" s="29"/>
      <c r="Q374" s="29"/>
      <c r="R374" s="29"/>
      <c r="S374" s="29" t="s">
        <v>335</v>
      </c>
      <c r="V374" s="12">
        <v>8.0492313600000003</v>
      </c>
      <c r="W374" s="12">
        <v>80492.313600000009</v>
      </c>
      <c r="X374">
        <v>23500</v>
      </c>
      <c r="Y374">
        <v>3290</v>
      </c>
      <c r="Z374" s="28">
        <f t="shared" si="48"/>
        <v>3.4252048340425536</v>
      </c>
      <c r="AA374" s="28">
        <f t="shared" si="49"/>
        <v>24.46574881458967</v>
      </c>
      <c r="AB374" s="28">
        <f t="shared" si="50"/>
        <v>4.3710678622717358</v>
      </c>
      <c r="AC374" s="28">
        <f t="shared" si="51"/>
        <v>3.5171958979499744</v>
      </c>
      <c r="AD374" s="28">
        <f t="shared" si="52"/>
        <v>0.53468654827644224</v>
      </c>
      <c r="AE374" s="28">
        <f t="shared" si="53"/>
        <v>1.3885585125982043</v>
      </c>
      <c r="AF374" s="28">
        <f t="shared" si="54"/>
        <v>0.53468654827644224</v>
      </c>
      <c r="AG374" s="43"/>
      <c r="AH374" s="43"/>
    </row>
    <row r="375" spans="1:34" x14ac:dyDescent="0.55000000000000004">
      <c r="A375" t="s">
        <v>112</v>
      </c>
      <c r="B375" t="s">
        <v>361</v>
      </c>
      <c r="C375">
        <v>1</v>
      </c>
      <c r="D375" t="s">
        <v>27</v>
      </c>
      <c r="E375" s="9" t="s">
        <v>72</v>
      </c>
      <c r="F375" t="s">
        <v>106</v>
      </c>
      <c r="G375" s="9" t="str">
        <f t="shared" si="46"/>
        <v>Early Exsolution</v>
      </c>
      <c r="H375" s="9" t="str">
        <f t="shared" si="47"/>
        <v>Early Central</v>
      </c>
      <c r="I375" t="s">
        <v>29</v>
      </c>
      <c r="J375" t="s">
        <v>128</v>
      </c>
      <c r="K375" t="s">
        <v>378</v>
      </c>
      <c r="L375" t="s">
        <v>139</v>
      </c>
      <c r="M375" s="21"/>
      <c r="N375" s="29" t="s">
        <v>230</v>
      </c>
      <c r="O375" s="29"/>
      <c r="P375" s="29"/>
      <c r="Q375" s="29"/>
      <c r="R375" s="29"/>
      <c r="S375" s="29" t="s">
        <v>335</v>
      </c>
      <c r="V375">
        <v>8.7631689599999998</v>
      </c>
      <c r="W375">
        <v>87631.689599999998</v>
      </c>
      <c r="X375">
        <v>10720</v>
      </c>
      <c r="Y375">
        <v>419</v>
      </c>
      <c r="Z375" s="28">
        <f t="shared" si="48"/>
        <v>8.1745979104477602</v>
      </c>
      <c r="AA375" s="28">
        <f t="shared" si="49"/>
        <v>209.14484391408115</v>
      </c>
      <c r="AB375" s="28">
        <f t="shared" si="50"/>
        <v>4.030194785356751</v>
      </c>
      <c r="AC375" s="28">
        <f t="shared" si="51"/>
        <v>2.6222140229662951</v>
      </c>
      <c r="AD375" s="28">
        <f t="shared" si="52"/>
        <v>0.91246639991722833</v>
      </c>
      <c r="AE375" s="28">
        <f t="shared" si="53"/>
        <v>2.3204471623076843</v>
      </c>
      <c r="AF375" s="28">
        <f t="shared" si="54"/>
        <v>0.91246639991722833</v>
      </c>
      <c r="AG375" s="43"/>
      <c r="AH375" s="43"/>
    </row>
    <row r="376" spans="1:34" x14ac:dyDescent="0.55000000000000004">
      <c r="A376" t="s">
        <v>112</v>
      </c>
      <c r="B376" t="s">
        <v>362</v>
      </c>
      <c r="C376">
        <v>1</v>
      </c>
      <c r="D376" t="s">
        <v>27</v>
      </c>
      <c r="E376" s="9" t="s">
        <v>72</v>
      </c>
      <c r="F376" t="s">
        <v>106</v>
      </c>
      <c r="G376" s="9" t="str">
        <f t="shared" si="46"/>
        <v>Early Exsolution</v>
      </c>
      <c r="H376" s="9" t="str">
        <f t="shared" si="47"/>
        <v>Early Central</v>
      </c>
      <c r="I376" t="s">
        <v>29</v>
      </c>
      <c r="J376" t="s">
        <v>128</v>
      </c>
      <c r="K376" t="s">
        <v>378</v>
      </c>
      <c r="L376" t="s">
        <v>139</v>
      </c>
      <c r="M376" s="21"/>
      <c r="N376" s="29" t="s">
        <v>230</v>
      </c>
      <c r="O376" s="29"/>
      <c r="P376" s="29"/>
      <c r="Q376" s="29"/>
      <c r="R376" s="29"/>
      <c r="S376" s="29" t="s">
        <v>335</v>
      </c>
      <c r="V376">
        <v>8.760678480000001</v>
      </c>
      <c r="W376">
        <v>87606.784800000009</v>
      </c>
      <c r="X376">
        <v>10840</v>
      </c>
      <c r="Y376">
        <v>417.3</v>
      </c>
      <c r="Z376" s="28">
        <f t="shared" si="48"/>
        <v>8.0818067158671596</v>
      </c>
      <c r="AA376" s="28">
        <f t="shared" si="49"/>
        <v>209.93717900790799</v>
      </c>
      <c r="AB376" s="28">
        <f t="shared" si="50"/>
        <v>4.0350292822023679</v>
      </c>
      <c r="AC376" s="28">
        <f t="shared" si="51"/>
        <v>2.6204483847117088</v>
      </c>
      <c r="AD376" s="28">
        <f>LOG10(Z376)</f>
        <v>0.90750845966316185</v>
      </c>
      <c r="AE376" s="28">
        <f t="shared" si="53"/>
        <v>2.3220893571538213</v>
      </c>
      <c r="AF376" s="28">
        <f t="shared" si="54"/>
        <v>0.90750845966316185</v>
      </c>
      <c r="AG376" s="43"/>
      <c r="AH376" s="43"/>
    </row>
    <row r="377" spans="1:34" x14ac:dyDescent="0.55000000000000004">
      <c r="A377" t="s">
        <v>112</v>
      </c>
      <c r="B377" t="s">
        <v>363</v>
      </c>
      <c r="C377">
        <v>1</v>
      </c>
      <c r="D377" t="s">
        <v>27</v>
      </c>
      <c r="E377" s="9" t="s">
        <v>72</v>
      </c>
      <c r="F377" t="s">
        <v>106</v>
      </c>
      <c r="G377" s="9" t="str">
        <f t="shared" si="46"/>
        <v>Early Exsolution</v>
      </c>
      <c r="H377" s="9" t="str">
        <f t="shared" si="47"/>
        <v>Early Central</v>
      </c>
      <c r="I377" t="s">
        <v>110</v>
      </c>
      <c r="J377" t="s">
        <v>156</v>
      </c>
      <c r="K377" t="s">
        <v>156</v>
      </c>
      <c r="L377" t="s">
        <v>139</v>
      </c>
      <c r="M377" s="21"/>
      <c r="N377" s="29" t="s">
        <v>230</v>
      </c>
      <c r="O377" s="29"/>
      <c r="P377" s="29"/>
      <c r="Q377" s="29"/>
      <c r="R377" s="29"/>
      <c r="S377" s="29" t="s">
        <v>335</v>
      </c>
      <c r="V377">
        <v>8.7307927200000002</v>
      </c>
      <c r="W377">
        <v>87307.927200000006</v>
      </c>
      <c r="X377">
        <v>12570</v>
      </c>
      <c r="Y377">
        <v>920</v>
      </c>
      <c r="Z377" s="28">
        <f t="shared" si="48"/>
        <v>6.9457380429594275</v>
      </c>
      <c r="AA377" s="28">
        <f t="shared" si="49"/>
        <v>94.899920869565221</v>
      </c>
      <c r="AB377" s="28">
        <f t="shared" si="50"/>
        <v>4.0993352776859577</v>
      </c>
      <c r="AC377" s="28">
        <f t="shared" si="51"/>
        <v>2.9637878273455551</v>
      </c>
      <c r="AD377" s="28">
        <f t="shared" si="52"/>
        <v>0.84171839995911879</v>
      </c>
      <c r="AE377" s="28">
        <f t="shared" si="53"/>
        <v>1.9772658502995213</v>
      </c>
      <c r="AF377" s="28">
        <f t="shared" si="54"/>
        <v>0.84171839995911879</v>
      </c>
      <c r="AG377" s="43"/>
      <c r="AH377" s="43"/>
    </row>
    <row r="378" spans="1:34" x14ac:dyDescent="0.55000000000000004">
      <c r="A378" s="2" t="s">
        <v>112</v>
      </c>
      <c r="B378" s="2" t="s">
        <v>364</v>
      </c>
      <c r="C378" s="2">
        <v>1</v>
      </c>
      <c r="D378" s="2" t="s">
        <v>27</v>
      </c>
      <c r="E378" s="20" t="s">
        <v>72</v>
      </c>
      <c r="F378" s="2" t="s">
        <v>106</v>
      </c>
      <c r="G378" s="20" t="str">
        <f t="shared" si="46"/>
        <v>Early Exsolution</v>
      </c>
      <c r="H378" s="20" t="str">
        <f t="shared" si="47"/>
        <v>Early Central</v>
      </c>
      <c r="I378" s="2" t="s">
        <v>110</v>
      </c>
      <c r="J378" s="2" t="s">
        <v>156</v>
      </c>
      <c r="K378" s="2" t="s">
        <v>156</v>
      </c>
      <c r="L378" s="2" t="s">
        <v>139</v>
      </c>
      <c r="M378" s="22"/>
      <c r="N378" s="54" t="s">
        <v>230</v>
      </c>
      <c r="O378" s="54"/>
      <c r="P378" s="54"/>
      <c r="Q378" s="54"/>
      <c r="R378" s="54"/>
      <c r="S378" s="54" t="s">
        <v>335</v>
      </c>
      <c r="T378" s="2"/>
      <c r="U378" s="2"/>
      <c r="V378" s="2">
        <v>6.9924376800000001</v>
      </c>
      <c r="W378" s="2">
        <v>69924.376799999998</v>
      </c>
      <c r="X378" s="2">
        <v>12860</v>
      </c>
      <c r="Y378" s="2">
        <v>758</v>
      </c>
      <c r="Z378" s="4">
        <f t="shared" si="48"/>
        <v>5.4373543390357693</v>
      </c>
      <c r="AA378" s="4">
        <f t="shared" si="49"/>
        <v>92.248518205804743</v>
      </c>
      <c r="AB378" s="4">
        <f t="shared" si="50"/>
        <v>4.1092409685882032</v>
      </c>
      <c r="AC378" s="4">
        <f t="shared" si="51"/>
        <v>2.8796692056320534</v>
      </c>
      <c r="AD378" s="4">
        <f t="shared" si="52"/>
        <v>0.735387635829302</v>
      </c>
      <c r="AE378" s="4">
        <f t="shared" si="53"/>
        <v>1.9649593987854517</v>
      </c>
      <c r="AF378" s="4">
        <f t="shared" si="54"/>
        <v>0.735387635829302</v>
      </c>
      <c r="AG378" s="43"/>
      <c r="AH378" s="43"/>
    </row>
    <row r="379" spans="1:34" x14ac:dyDescent="0.55000000000000004">
      <c r="A379">
        <v>1E-3</v>
      </c>
      <c r="D379" t="s">
        <v>366</v>
      </c>
      <c r="E379" s="9" t="s">
        <v>370</v>
      </c>
      <c r="F379" t="s">
        <v>369</v>
      </c>
      <c r="G379" s="9"/>
      <c r="H379" s="9" t="str">
        <f t="shared" ref="H379:H387" si="55">CONCATENATE(D379, " ", E379)</f>
        <v>Granite Model Wall model</v>
      </c>
      <c r="V379" s="34">
        <v>8.89</v>
      </c>
      <c r="W379" s="34">
        <f>V379*10000</f>
        <v>88900</v>
      </c>
      <c r="X379" s="34">
        <v>385.17410790518556</v>
      </c>
      <c r="Y379">
        <v>2.56224646000909</v>
      </c>
      <c r="Z379" s="12">
        <f t="shared" si="48"/>
        <v>230.80471447962339</v>
      </c>
      <c r="AA379" s="12">
        <f t="shared" si="49"/>
        <v>34696.115845032575</v>
      </c>
      <c r="AB379" s="12">
        <f t="shared" ref="AB379:AB442" si="56">LOG10(X379)</f>
        <v>2.5856570853791792</v>
      </c>
      <c r="AC379" s="12">
        <f t="shared" ref="AC379:AC442" si="57">LOG10(Y379)</f>
        <v>0.40862090178413091</v>
      </c>
      <c r="AD379">
        <v>2.3549010340469585</v>
      </c>
      <c r="AE379">
        <v>4.5402808591860824</v>
      </c>
      <c r="AF379">
        <v>1.9550328666421415</v>
      </c>
      <c r="AG379" s="43"/>
      <c r="AH379" s="43"/>
    </row>
    <row r="380" spans="1:34" x14ac:dyDescent="0.55000000000000004">
      <c r="A380">
        <v>0.01</v>
      </c>
      <c r="D380" t="s">
        <v>366</v>
      </c>
      <c r="E380" s="9" t="s">
        <v>370</v>
      </c>
      <c r="F380" t="s">
        <v>369</v>
      </c>
      <c r="H380" s="9" t="str">
        <f t="shared" si="55"/>
        <v>Granite Model Wall model</v>
      </c>
      <c r="V380" s="34">
        <v>8.89</v>
      </c>
      <c r="W380" s="34">
        <f t="shared" ref="W380:W420" si="58">V380*10000</f>
        <v>88900</v>
      </c>
      <c r="X380" s="34">
        <v>386.75254931233422</v>
      </c>
      <c r="Y380">
        <v>2.5826561579661313</v>
      </c>
      <c r="Z380" s="28">
        <f t="shared" si="48"/>
        <v>229.86273822388176</v>
      </c>
      <c r="AA380" s="28">
        <f t="shared" si="49"/>
        <v>34421.926327974557</v>
      </c>
      <c r="AB380" s="28">
        <f t="shared" si="56"/>
        <v>2.5874331850698677</v>
      </c>
      <c r="AC380" s="28">
        <f t="shared" si="57"/>
        <v>0.4120665902081776</v>
      </c>
      <c r="AD380">
        <v>2.3531249343562699</v>
      </c>
      <c r="AE380">
        <v>4.5368351707620356</v>
      </c>
      <c r="AF380">
        <v>1.9535114499785753</v>
      </c>
      <c r="AG380" s="43"/>
      <c r="AH380" s="43"/>
    </row>
    <row r="381" spans="1:34" x14ac:dyDescent="0.55000000000000004">
      <c r="A381">
        <v>0.1</v>
      </c>
      <c r="D381" t="s">
        <v>366</v>
      </c>
      <c r="E381" s="9" t="s">
        <v>370</v>
      </c>
      <c r="F381" t="s">
        <v>369</v>
      </c>
      <c r="H381" s="9" t="str">
        <f t="shared" si="55"/>
        <v>Granite Model Wall model</v>
      </c>
      <c r="V381" s="34">
        <v>8.89</v>
      </c>
      <c r="W381" s="34">
        <f t="shared" si="58"/>
        <v>88900</v>
      </c>
      <c r="X381" s="34">
        <v>403.77417597237087</v>
      </c>
      <c r="Y381">
        <v>2.807731389473914</v>
      </c>
      <c r="Z381" s="28">
        <f t="shared" si="48"/>
        <v>220.17257489513935</v>
      </c>
      <c r="AA381" s="28">
        <f t="shared" si="49"/>
        <v>31662.572970221783</v>
      </c>
      <c r="AB381" s="28">
        <f t="shared" si="56"/>
        <v>2.6061385394928696</v>
      </c>
      <c r="AC381" s="28">
        <f t="shared" si="57"/>
        <v>0.44835555728639348</v>
      </c>
      <c r="AD381">
        <v>2.3344195799332681</v>
      </c>
      <c r="AE381">
        <v>4.50054620368382</v>
      </c>
      <c r="AF381">
        <v>1.9374883415538264</v>
      </c>
      <c r="AG381" s="43"/>
      <c r="AH381" s="43"/>
    </row>
    <row r="382" spans="1:34" x14ac:dyDescent="0.55000000000000004">
      <c r="A382">
        <v>0.2</v>
      </c>
      <c r="D382" t="s">
        <v>366</v>
      </c>
      <c r="E382" s="9" t="s">
        <v>370</v>
      </c>
      <c r="F382" t="s">
        <v>369</v>
      </c>
      <c r="H382" s="9" t="str">
        <f t="shared" si="55"/>
        <v>Granite Model Wall model</v>
      </c>
      <c r="V382" s="34">
        <v>8.89</v>
      </c>
      <c r="W382" s="34">
        <f t="shared" si="58"/>
        <v>88900</v>
      </c>
      <c r="X382" s="34">
        <v>425.84775728373813</v>
      </c>
      <c r="Y382">
        <v>3.1131566453355624</v>
      </c>
      <c r="Z382" s="28">
        <f t="shared" si="48"/>
        <v>208.76005210652505</v>
      </c>
      <c r="AA382" s="28">
        <f t="shared" si="49"/>
        <v>28556.224478199234</v>
      </c>
      <c r="AB382" s="28">
        <f t="shared" si="56"/>
        <v>2.6292543643868411</v>
      </c>
      <c r="AC382" s="28">
        <f t="shared" si="57"/>
        <v>0.49320097371601257</v>
      </c>
      <c r="AD382">
        <v>2.3113037550392965</v>
      </c>
      <c r="AE382">
        <v>4.4557007872542007</v>
      </c>
      <c r="AF382">
        <v>1.9176872001144452</v>
      </c>
      <c r="AG382" s="43"/>
      <c r="AH382" s="43"/>
    </row>
    <row r="383" spans="1:34" x14ac:dyDescent="0.55000000000000004">
      <c r="A383">
        <v>0.3</v>
      </c>
      <c r="D383" t="s">
        <v>366</v>
      </c>
      <c r="E383" s="9" t="s">
        <v>370</v>
      </c>
      <c r="F383" t="s">
        <v>369</v>
      </c>
      <c r="H383" s="9" t="str">
        <f t="shared" si="55"/>
        <v>Granite Model Wall model</v>
      </c>
      <c r="V383" s="34">
        <v>8.89</v>
      </c>
      <c r="W383" s="34">
        <f t="shared" si="58"/>
        <v>88900</v>
      </c>
      <c r="X383" s="34">
        <v>452.33576249964756</v>
      </c>
      <c r="Y383">
        <v>3.4997942527628196</v>
      </c>
      <c r="Z383" s="28">
        <f t="shared" si="48"/>
        <v>196.53542206950587</v>
      </c>
      <c r="AA383" s="28">
        <f t="shared" si="49"/>
        <v>25401.493224871792</v>
      </c>
      <c r="AB383" s="28">
        <f t="shared" si="56"/>
        <v>2.6554609252260581</v>
      </c>
      <c r="AC383" s="28">
        <f t="shared" si="57"/>
        <v>0.5440425136313507</v>
      </c>
      <c r="AD383">
        <v>2.2850971942000795</v>
      </c>
      <c r="AE383">
        <v>4.4048592473388624</v>
      </c>
      <c r="AF383">
        <v>1.8952385174393824</v>
      </c>
      <c r="AG383" s="43"/>
      <c r="AH383" s="43"/>
    </row>
    <row r="384" spans="1:34" x14ac:dyDescent="0.55000000000000004">
      <c r="A384">
        <v>0.4</v>
      </c>
      <c r="D384" t="s">
        <v>366</v>
      </c>
      <c r="E384" s="9" t="s">
        <v>370</v>
      </c>
      <c r="F384" t="s">
        <v>369</v>
      </c>
      <c r="H384" s="9" t="str">
        <f t="shared" si="55"/>
        <v>Granite Model Wall model</v>
      </c>
      <c r="V384" s="34">
        <v>8.89</v>
      </c>
      <c r="W384" s="34">
        <f t="shared" si="58"/>
        <v>88900</v>
      </c>
      <c r="X384" s="34">
        <v>484.96922420060827</v>
      </c>
      <c r="Y384">
        <v>4.0062197175127903</v>
      </c>
      <c r="Z384" s="28">
        <f t="shared" si="48"/>
        <v>183.31060109337244</v>
      </c>
      <c r="AA384" s="28">
        <f t="shared" si="49"/>
        <v>22190.495346868396</v>
      </c>
      <c r="AB384" s="28">
        <f t="shared" si="56"/>
        <v>2.685714179460132</v>
      </c>
      <c r="AC384" s="28">
        <f t="shared" si="57"/>
        <v>0.60273476410050919</v>
      </c>
      <c r="AD384">
        <v>2.2548439399660056</v>
      </c>
      <c r="AE384">
        <v>4.3461669968697043</v>
      </c>
      <c r="AF384">
        <v>1.8693234151733722</v>
      </c>
      <c r="AG384" s="43"/>
      <c r="AH384" s="43"/>
    </row>
    <row r="385" spans="1:34" x14ac:dyDescent="0.55000000000000004">
      <c r="A385">
        <v>0.5</v>
      </c>
      <c r="D385" t="s">
        <v>366</v>
      </c>
      <c r="E385" s="9" t="s">
        <v>370</v>
      </c>
      <c r="F385" t="s">
        <v>369</v>
      </c>
      <c r="H385" s="9" t="str">
        <f t="shared" si="55"/>
        <v>Granite Model Wall model</v>
      </c>
      <c r="V385" s="34">
        <v>8.89</v>
      </c>
      <c r="W385" s="34">
        <f t="shared" si="58"/>
        <v>88900</v>
      </c>
      <c r="X385" s="34">
        <v>526.61858831837992</v>
      </c>
      <c r="Y385">
        <v>4.7005963878050308</v>
      </c>
      <c r="Z385" s="28">
        <f t="shared" si="48"/>
        <v>168.8128789450428</v>
      </c>
      <c r="AA385" s="28">
        <f t="shared" si="49"/>
        <v>18912.493791348963</v>
      </c>
      <c r="AB385" s="28">
        <f t="shared" si="56"/>
        <v>2.7214961845490535</v>
      </c>
      <c r="AC385" s="28">
        <f t="shared" si="57"/>
        <v>0.67215296251046186</v>
      </c>
      <c r="AD385">
        <v>2.2190619348770841</v>
      </c>
      <c r="AE385">
        <v>4.2767487984597512</v>
      </c>
      <c r="AF385">
        <v>1.8386723548283366</v>
      </c>
      <c r="AG385" s="43"/>
      <c r="AH385" s="43"/>
    </row>
    <row r="386" spans="1:34" x14ac:dyDescent="0.55000000000000004">
      <c r="A386">
        <v>0.6</v>
      </c>
      <c r="D386" t="s">
        <v>366</v>
      </c>
      <c r="E386" s="9" t="s">
        <v>370</v>
      </c>
      <c r="F386" t="s">
        <v>369</v>
      </c>
      <c r="H386" s="9" t="str">
        <f t="shared" si="55"/>
        <v>Granite Model Wall model</v>
      </c>
      <c r="V386" s="34">
        <v>8.89</v>
      </c>
      <c r="W386" s="34">
        <f t="shared" si="58"/>
        <v>88900</v>
      </c>
      <c r="X386" s="34">
        <v>582.49180462158517</v>
      </c>
      <c r="Y386">
        <v>5.7162862819279585</v>
      </c>
      <c r="Z386" s="28">
        <f t="shared" ref="Z386:Z449" si="59">W386/X386</f>
        <v>152.62017301299841</v>
      </c>
      <c r="AA386" s="28">
        <f t="shared" ref="AA386:AA449" si="60">W386/Y386</f>
        <v>15552.055235766862</v>
      </c>
      <c r="AB386" s="28">
        <f t="shared" si="56"/>
        <v>2.7652898194273945</v>
      </c>
      <c r="AC386" s="28">
        <f t="shared" si="57"/>
        <v>0.75711397091462496</v>
      </c>
      <c r="AD386">
        <v>2.1752682999987432</v>
      </c>
      <c r="AE386">
        <v>4.1917877900555887</v>
      </c>
      <c r="AF386">
        <v>1.801158488792918</v>
      </c>
      <c r="AG386" s="43"/>
      <c r="AH386" s="43"/>
    </row>
    <row r="387" spans="1:34" x14ac:dyDescent="0.55000000000000004">
      <c r="A387">
        <v>0.7</v>
      </c>
      <c r="D387" t="s">
        <v>366</v>
      </c>
      <c r="E387" s="9" t="s">
        <v>370</v>
      </c>
      <c r="F387" t="s">
        <v>369</v>
      </c>
      <c r="H387" s="9" t="str">
        <f t="shared" si="55"/>
        <v>Granite Model Wall model</v>
      </c>
      <c r="V387" s="34">
        <v>8.89</v>
      </c>
      <c r="W387" s="34">
        <f t="shared" si="58"/>
        <v>88900</v>
      </c>
      <c r="X387" s="34">
        <v>663.36054084775128</v>
      </c>
      <c r="Y387">
        <v>7.3561023175366849</v>
      </c>
      <c r="Z387" s="28">
        <f t="shared" si="59"/>
        <v>134.01460371216677</v>
      </c>
      <c r="AA387" s="28">
        <f t="shared" si="60"/>
        <v>12085.20438712028</v>
      </c>
      <c r="AB387" s="28">
        <f t="shared" si="56"/>
        <v>2.8217496345006854</v>
      </c>
      <c r="AC387" s="28">
        <f t="shared" si="57"/>
        <v>0.86664776129912147</v>
      </c>
      <c r="AD387">
        <v>2.1188084849254523</v>
      </c>
      <c r="AE387">
        <v>4.0822539996710923</v>
      </c>
      <c r="AF387">
        <v>1.752794703851845</v>
      </c>
      <c r="AG387" s="43"/>
      <c r="AH387" s="43"/>
    </row>
    <row r="388" spans="1:34" x14ac:dyDescent="0.55000000000000004">
      <c r="A388">
        <v>0.8</v>
      </c>
      <c r="D388" t="s">
        <v>366</v>
      </c>
      <c r="E388" s="9" t="s">
        <v>370</v>
      </c>
      <c r="F388" t="s">
        <v>369</v>
      </c>
      <c r="H388" s="9" t="str">
        <f>CONCATENATE(D388, " ", E388)</f>
        <v>Granite Model Wall model</v>
      </c>
      <c r="V388" s="34">
        <v>8.89</v>
      </c>
      <c r="W388" s="34">
        <f t="shared" si="58"/>
        <v>88900</v>
      </c>
      <c r="X388" s="34">
        <v>796.75587495284378</v>
      </c>
      <c r="Y388">
        <v>10.496076034566416</v>
      </c>
      <c r="Z388" s="28">
        <f t="shared" si="59"/>
        <v>111.57746405730811</v>
      </c>
      <c r="AA388" s="28">
        <f t="shared" si="60"/>
        <v>8469.831935975717</v>
      </c>
      <c r="AB388" s="28">
        <f t="shared" si="56"/>
        <v>2.9013252744679474</v>
      </c>
      <c r="AC388" s="28">
        <f t="shared" si="57"/>
        <v>1.0210269681132373</v>
      </c>
      <c r="AD388">
        <v>2.0392328449581902</v>
      </c>
      <c r="AE388">
        <v>3.9278747928569757</v>
      </c>
      <c r="AF388">
        <v>1.6846297774713908</v>
      </c>
      <c r="AG388" s="43"/>
      <c r="AH388" s="43"/>
    </row>
    <row r="389" spans="1:34" x14ac:dyDescent="0.55000000000000004">
      <c r="A389">
        <v>0.9</v>
      </c>
      <c r="D389" t="s">
        <v>366</v>
      </c>
      <c r="E389" s="9" t="s">
        <v>370</v>
      </c>
      <c r="F389" t="s">
        <v>369</v>
      </c>
      <c r="H389" s="9" t="str">
        <f>CONCATENATE(D389, " ", E389)</f>
        <v>Granite Model Wall model</v>
      </c>
      <c r="V389" s="34">
        <v>8.89</v>
      </c>
      <c r="W389" s="34">
        <f t="shared" si="58"/>
        <v>88900</v>
      </c>
      <c r="X389" s="34">
        <v>1089.8349457195902</v>
      </c>
      <c r="Y389">
        <v>19.272584802425726</v>
      </c>
      <c r="Z389" s="28">
        <f t="shared" si="59"/>
        <v>81.571985142485588</v>
      </c>
      <c r="AA389" s="28">
        <f t="shared" si="60"/>
        <v>4612.769948160284</v>
      </c>
      <c r="AB389" s="28">
        <f t="shared" si="56"/>
        <v>3.0373607295085008</v>
      </c>
      <c r="AC389" s="28">
        <f t="shared" si="57"/>
        <v>1.2849399653118498</v>
      </c>
      <c r="AD389">
        <v>1.9031973899176369</v>
      </c>
      <c r="AE389">
        <v>3.6639617956583637</v>
      </c>
      <c r="AF389">
        <v>1.5681010661498636</v>
      </c>
      <c r="AG389" s="43"/>
      <c r="AH389" s="43"/>
    </row>
    <row r="390" spans="1:34" x14ac:dyDescent="0.55000000000000004">
      <c r="A390">
        <v>0.99</v>
      </c>
      <c r="D390" t="s">
        <v>366</v>
      </c>
      <c r="E390" s="9" t="s">
        <v>370</v>
      </c>
      <c r="F390" t="s">
        <v>369</v>
      </c>
      <c r="H390" s="9" t="str">
        <f>CONCATENATE(D390, " ", E390)</f>
        <v>Granite Model Wall model</v>
      </c>
      <c r="V390" s="34">
        <v>8.89</v>
      </c>
      <c r="W390" s="34">
        <f t="shared" si="58"/>
        <v>88900</v>
      </c>
      <c r="X390" s="34">
        <v>3085.0395036665514</v>
      </c>
      <c r="Y390">
        <v>145.09083006511352</v>
      </c>
      <c r="Z390" s="28">
        <f t="shared" si="59"/>
        <v>28.81648675627747</v>
      </c>
      <c r="AA390" s="28">
        <f t="shared" si="60"/>
        <v>612.71963197194248</v>
      </c>
      <c r="AB390" s="28">
        <f t="shared" si="56"/>
        <v>3.4892607295085005</v>
      </c>
      <c r="AC390" s="28">
        <f t="shared" si="57"/>
        <v>2.1616399653118497</v>
      </c>
      <c r="AD390">
        <v>1.4512973899176371</v>
      </c>
      <c r="AE390">
        <v>2.7872617956583636</v>
      </c>
      <c r="AF390">
        <v>1.1810010661498636</v>
      </c>
      <c r="AG390" s="43"/>
      <c r="AH390" s="43"/>
    </row>
    <row r="391" spans="1:34" x14ac:dyDescent="0.55000000000000004">
      <c r="A391">
        <v>0.999</v>
      </c>
      <c r="D391" t="s">
        <v>366</v>
      </c>
      <c r="E391" s="9" t="s">
        <v>370</v>
      </c>
      <c r="F391" t="s">
        <v>369</v>
      </c>
      <c r="H391" s="9" t="str">
        <f>CONCATENATE(D391, " ", E391)</f>
        <v>Granite Model Wall model</v>
      </c>
      <c r="V391" s="34">
        <v>8.89</v>
      </c>
      <c r="W391" s="34">
        <f t="shared" si="58"/>
        <v>88900</v>
      </c>
      <c r="X391" s="34">
        <v>8732.9450909642219</v>
      </c>
      <c r="Y391">
        <v>1092.2950494079048</v>
      </c>
      <c r="Z391" s="28">
        <f t="shared" si="59"/>
        <v>10.179841860219961</v>
      </c>
      <c r="AA391" s="28">
        <f t="shared" si="60"/>
        <v>81.388265970984307</v>
      </c>
      <c r="AB391" s="28">
        <f t="shared" si="56"/>
        <v>3.9411607295085003</v>
      </c>
      <c r="AC391" s="28">
        <f t="shared" si="57"/>
        <v>3.0383399653118492</v>
      </c>
      <c r="AD391">
        <v>0.99939738991763738</v>
      </c>
      <c r="AE391">
        <v>1.910561795658364</v>
      </c>
      <c r="AF391">
        <v>0.79390106614986355</v>
      </c>
      <c r="AG391" s="43"/>
      <c r="AH391" s="43"/>
    </row>
    <row r="392" spans="1:34" s="2" customFormat="1" x14ac:dyDescent="0.55000000000000004">
      <c r="A392" s="2">
        <v>0.99990000000000001</v>
      </c>
      <c r="D392" s="2" t="s">
        <v>366</v>
      </c>
      <c r="E392" s="20" t="s">
        <v>370</v>
      </c>
      <c r="F392" s="2" t="s">
        <v>369</v>
      </c>
      <c r="H392" s="20" t="str">
        <f>CONCATENATE(D392, " ", E392)</f>
        <v>Granite Model Wall model</v>
      </c>
      <c r="V392" s="55">
        <v>8.89</v>
      </c>
      <c r="W392" s="55">
        <f t="shared" si="58"/>
        <v>88900</v>
      </c>
      <c r="X392" s="55">
        <v>24720.698023853616</v>
      </c>
      <c r="Y392" s="2">
        <v>8223.1831910100409</v>
      </c>
      <c r="Z392" s="4">
        <f t="shared" si="59"/>
        <v>3.5961767711501587</v>
      </c>
      <c r="AA392" s="4">
        <f t="shared" si="60"/>
        <v>10.810898642898961</v>
      </c>
      <c r="AB392" s="4">
        <f t="shared" si="56"/>
        <v>4.3930607295085222</v>
      </c>
      <c r="AC392" s="4">
        <f t="shared" si="57"/>
        <v>3.9150399653118919</v>
      </c>
      <c r="AD392" s="2">
        <v>0.54749738991761543</v>
      </c>
      <c r="AE392" s="2">
        <v>1.0338617956583214</v>
      </c>
      <c r="AF392" s="2">
        <v>0.40680106614984468</v>
      </c>
      <c r="AG392" s="44"/>
      <c r="AH392" s="44"/>
    </row>
    <row r="393" spans="1:34" x14ac:dyDescent="0.55000000000000004">
      <c r="A393">
        <v>1E-3</v>
      </c>
      <c r="D393" t="s">
        <v>366</v>
      </c>
      <c r="E393" s="9" t="s">
        <v>371</v>
      </c>
      <c r="F393" t="s">
        <v>369</v>
      </c>
      <c r="H393" s="9" t="str">
        <f t="shared" ref="H393:H401" si="61">CONCATENATE(D393, " ", E393)</f>
        <v>Granite Model Intermediate model</v>
      </c>
      <c r="V393" s="34">
        <v>8.89</v>
      </c>
      <c r="W393" s="34">
        <f t="shared" si="58"/>
        <v>88900</v>
      </c>
      <c r="X393" s="34">
        <v>385.13437863479209</v>
      </c>
      <c r="Y393">
        <v>2.5622590213292269</v>
      </c>
      <c r="Z393" s="12">
        <f t="shared" si="59"/>
        <v>230.82852357955923</v>
      </c>
      <c r="AA393" s="12">
        <f t="shared" si="60"/>
        <v>34695.945749419676</v>
      </c>
      <c r="AB393" s="12">
        <f t="shared" si="56"/>
        <v>2.585612287215278</v>
      </c>
      <c r="AC393" s="12">
        <f t="shared" si="57"/>
        <v>0.40862303089182361</v>
      </c>
      <c r="AD393">
        <v>2.3632894737549353</v>
      </c>
      <c r="AE393">
        <v>4.5402787300783896</v>
      </c>
      <c r="AF393">
        <v>1.9550450329718136</v>
      </c>
      <c r="AG393" s="43"/>
      <c r="AH393" s="43"/>
    </row>
    <row r="394" spans="1:34" x14ac:dyDescent="0.55000000000000004">
      <c r="A394">
        <v>0.01</v>
      </c>
      <c r="D394" t="s">
        <v>366</v>
      </c>
      <c r="E394" s="9" t="s">
        <v>371</v>
      </c>
      <c r="F394" t="s">
        <v>369</v>
      </c>
      <c r="H394" s="9" t="str">
        <f t="shared" si="61"/>
        <v>Granite Model Intermediate model</v>
      </c>
      <c r="V394" s="34">
        <v>8.89</v>
      </c>
      <c r="W394" s="34">
        <f t="shared" si="58"/>
        <v>88900</v>
      </c>
      <c r="X394" s="34">
        <v>386.35200788698899</v>
      </c>
      <c r="Y394">
        <v>2.5827833482506835</v>
      </c>
      <c r="Z394" s="28">
        <f t="shared" si="59"/>
        <v>230.10104305192056</v>
      </c>
      <c r="AA394" s="28">
        <f t="shared" si="60"/>
        <v>34420.231205304881</v>
      </c>
      <c r="AB394" s="28">
        <f t="shared" si="56"/>
        <v>2.5869831736328752</v>
      </c>
      <c r="AC394" s="28">
        <f t="shared" si="57"/>
        <v>0.41208797775464961</v>
      </c>
      <c r="AD394">
        <v>2.3619185873373381</v>
      </c>
      <c r="AE394">
        <v>4.5368137832155639</v>
      </c>
      <c r="AF394">
        <v>1.9536336645298435</v>
      </c>
      <c r="AG394" s="43"/>
      <c r="AH394" s="43"/>
    </row>
    <row r="395" spans="1:34" x14ac:dyDescent="0.55000000000000004">
      <c r="A395">
        <v>0.1</v>
      </c>
      <c r="D395" t="s">
        <v>366</v>
      </c>
      <c r="E395" s="9" t="s">
        <v>371</v>
      </c>
      <c r="F395" t="s">
        <v>369</v>
      </c>
      <c r="H395" s="9" t="str">
        <f t="shared" si="61"/>
        <v>Granite Model Intermediate model</v>
      </c>
      <c r="V395" s="34">
        <v>8.89</v>
      </c>
      <c r="W395" s="34">
        <f t="shared" si="58"/>
        <v>88900</v>
      </c>
      <c r="X395" s="34">
        <v>399.41184684600194</v>
      </c>
      <c r="Y395">
        <v>2.8091813014446343</v>
      </c>
      <c r="Z395" s="28">
        <f t="shared" si="59"/>
        <v>222.577273814005</v>
      </c>
      <c r="AA395" s="28">
        <f t="shared" si="60"/>
        <v>31646.230862451906</v>
      </c>
      <c r="AB395" s="28">
        <f t="shared" si="56"/>
        <v>2.6014209422160643</v>
      </c>
      <c r="AC395" s="28">
        <f t="shared" si="57"/>
        <v>0.44857976899014074</v>
      </c>
      <c r="AD395">
        <v>2.3474808187541489</v>
      </c>
      <c r="AE395">
        <v>4.5003219919800728</v>
      </c>
      <c r="AF395">
        <v>1.9387695512895249</v>
      </c>
      <c r="AG395" s="43"/>
      <c r="AH395" s="43"/>
    </row>
    <row r="396" spans="1:34" x14ac:dyDescent="0.55000000000000004">
      <c r="A396">
        <v>0.2</v>
      </c>
      <c r="D396" t="s">
        <v>366</v>
      </c>
      <c r="E396" s="9" t="s">
        <v>371</v>
      </c>
      <c r="F396" t="s">
        <v>369</v>
      </c>
      <c r="H396" s="9" t="str">
        <f t="shared" si="61"/>
        <v>Granite Model Intermediate model</v>
      </c>
      <c r="V396" s="34">
        <v>8.89</v>
      </c>
      <c r="W396" s="34">
        <f t="shared" si="58"/>
        <v>88900</v>
      </c>
      <c r="X396" s="34">
        <v>416.16249833493396</v>
      </c>
      <c r="Y396">
        <v>3.1165624430168601</v>
      </c>
      <c r="Z396" s="28">
        <f t="shared" si="59"/>
        <v>213.61847921350164</v>
      </c>
      <c r="AA396" s="28">
        <f t="shared" si="60"/>
        <v>28525.018068928537</v>
      </c>
      <c r="AB396" s="28">
        <f t="shared" si="56"/>
        <v>2.6192629420457108</v>
      </c>
      <c r="AC396" s="28">
        <f t="shared" si="57"/>
        <v>0.49367583277975208</v>
      </c>
      <c r="AD396">
        <v>2.3296388189245025</v>
      </c>
      <c r="AE396">
        <v>4.4552259281904609</v>
      </c>
      <c r="AF396">
        <v>1.9204006804786704</v>
      </c>
      <c r="AG396" s="43"/>
      <c r="AH396" s="43"/>
    </row>
    <row r="397" spans="1:34" x14ac:dyDescent="0.55000000000000004">
      <c r="A397">
        <v>0.3</v>
      </c>
      <c r="D397" t="s">
        <v>366</v>
      </c>
      <c r="E397" s="9" t="s">
        <v>371</v>
      </c>
      <c r="F397" t="s">
        <v>369</v>
      </c>
      <c r="H397" s="9" t="str">
        <f t="shared" si="61"/>
        <v>Granite Model Intermediate model</v>
      </c>
      <c r="V397" s="34">
        <v>8.89</v>
      </c>
      <c r="W397" s="34">
        <f t="shared" si="58"/>
        <v>88900</v>
      </c>
      <c r="X397" s="34">
        <v>436.00405978257788</v>
      </c>
      <c r="Y397">
        <v>3.505916216607373</v>
      </c>
      <c r="Z397" s="28">
        <f t="shared" si="59"/>
        <v>203.89718399487325</v>
      </c>
      <c r="AA397" s="28">
        <f t="shared" si="60"/>
        <v>25357.137623222301</v>
      </c>
      <c r="AB397" s="28">
        <f t="shared" si="56"/>
        <v>2.6394905331515282</v>
      </c>
      <c r="AC397" s="28">
        <f t="shared" si="57"/>
        <v>0.5448015332352808</v>
      </c>
      <c r="AD397">
        <v>2.3094112278186851</v>
      </c>
      <c r="AE397">
        <v>4.4041002277349328</v>
      </c>
      <c r="AF397">
        <v>1.899575772318983</v>
      </c>
      <c r="AG397" s="43"/>
      <c r="AH397" s="43"/>
    </row>
    <row r="398" spans="1:34" x14ac:dyDescent="0.55000000000000004">
      <c r="A398">
        <v>0.4</v>
      </c>
      <c r="D398" t="s">
        <v>366</v>
      </c>
      <c r="E398" s="9" t="s">
        <v>371</v>
      </c>
      <c r="F398" t="s">
        <v>369</v>
      </c>
      <c r="H398" s="9" t="str">
        <f t="shared" si="61"/>
        <v>Granite Model Intermediate model</v>
      </c>
      <c r="V398" s="34">
        <v>8.89</v>
      </c>
      <c r="W398" s="34">
        <f t="shared" si="58"/>
        <v>88900</v>
      </c>
      <c r="X398" s="34">
        <v>460.08870684419901</v>
      </c>
      <c r="Y398">
        <v>4.0162600284105991</v>
      </c>
      <c r="Z398" s="28">
        <f t="shared" si="59"/>
        <v>193.22360813803766</v>
      </c>
      <c r="AA398" s="28">
        <f t="shared" si="60"/>
        <v>22135.020982488881</v>
      </c>
      <c r="AB398" s="28">
        <f t="shared" si="56"/>
        <v>2.6628415733746857</v>
      </c>
      <c r="AC398" s="28">
        <f t="shared" si="57"/>
        <v>0.60382182297362941</v>
      </c>
      <c r="AD398">
        <v>2.2860601875955275</v>
      </c>
      <c r="AE398">
        <v>4.3450799379965837</v>
      </c>
      <c r="AF398">
        <v>1.8755351801626299</v>
      </c>
      <c r="AG398" s="43"/>
      <c r="AH398" s="43"/>
    </row>
    <row r="399" spans="1:34" x14ac:dyDescent="0.55000000000000004">
      <c r="A399">
        <v>0.5</v>
      </c>
      <c r="D399" t="s">
        <v>366</v>
      </c>
      <c r="E399" s="9" t="s">
        <v>371</v>
      </c>
      <c r="F399" t="s">
        <v>369</v>
      </c>
      <c r="H399" s="9" t="str">
        <f t="shared" si="61"/>
        <v>Granite Model Intermediate model</v>
      </c>
      <c r="V399" s="34">
        <v>8.89</v>
      </c>
      <c r="W399" s="34">
        <f t="shared" si="58"/>
        <v>88900</v>
      </c>
      <c r="X399" s="34">
        <v>490.29785357421497</v>
      </c>
      <c r="Y399">
        <v>4.7165887359589904</v>
      </c>
      <c r="Z399" s="28">
        <f t="shared" si="59"/>
        <v>181.31835444909501</v>
      </c>
      <c r="AA399" s="28">
        <f t="shared" si="60"/>
        <v>18848.367957594375</v>
      </c>
      <c r="AB399" s="28">
        <f t="shared" si="56"/>
        <v>2.6904599919960974</v>
      </c>
      <c r="AC399" s="28">
        <f t="shared" si="57"/>
        <v>0.67362800948921542</v>
      </c>
      <c r="AD399">
        <v>2.2584417689741159</v>
      </c>
      <c r="AE399">
        <v>4.2752737514809978</v>
      </c>
      <c r="AF399">
        <v>1.8471011947069278</v>
      </c>
      <c r="AG399" s="43"/>
      <c r="AH399" s="43"/>
    </row>
    <row r="400" spans="1:34" x14ac:dyDescent="0.55000000000000004">
      <c r="A400">
        <v>0.6</v>
      </c>
      <c r="D400" t="s">
        <v>366</v>
      </c>
      <c r="E400" s="9" t="s">
        <v>371</v>
      </c>
      <c r="F400" t="s">
        <v>369</v>
      </c>
      <c r="H400" s="9" t="str">
        <f t="shared" si="61"/>
        <v>Granite Model Intermediate model</v>
      </c>
      <c r="V400" s="34">
        <v>8.89</v>
      </c>
      <c r="W400" s="34">
        <f t="shared" si="58"/>
        <v>88900</v>
      </c>
      <c r="X400" s="34">
        <v>529.9833238225998</v>
      </c>
      <c r="Y400">
        <v>5.742009106893029</v>
      </c>
      <c r="Z400" s="28">
        <f t="shared" si="59"/>
        <v>167.74112694488724</v>
      </c>
      <c r="AA400" s="28">
        <f t="shared" si="60"/>
        <v>15482.385754714229</v>
      </c>
      <c r="AB400" s="28">
        <f t="shared" si="56"/>
        <v>2.7242622045333076</v>
      </c>
      <c r="AC400" s="28">
        <f t="shared" si="57"/>
        <v>0.75906387695711786</v>
      </c>
      <c r="AD400">
        <v>2.2246395564369057</v>
      </c>
      <c r="AE400">
        <v>4.1898378840130954</v>
      </c>
      <c r="AF400">
        <v>1.8123008090357347</v>
      </c>
      <c r="AG400" s="43"/>
      <c r="AH400" s="43"/>
    </row>
    <row r="401" spans="1:34" x14ac:dyDescent="0.55000000000000004">
      <c r="A401">
        <v>0.7</v>
      </c>
      <c r="D401" t="s">
        <v>366</v>
      </c>
      <c r="E401" s="9" t="s">
        <v>371</v>
      </c>
      <c r="F401" t="s">
        <v>369</v>
      </c>
      <c r="H401" s="9" t="str">
        <f t="shared" si="61"/>
        <v>Granite Model Intermediate model</v>
      </c>
      <c r="V401" s="34">
        <v>8.89</v>
      </c>
      <c r="W401" s="34">
        <f t="shared" si="58"/>
        <v>88900</v>
      </c>
      <c r="X401" s="34">
        <v>585.92339069986247</v>
      </c>
      <c r="Y401">
        <v>7.3996276604233451</v>
      </c>
      <c r="Z401" s="28">
        <f t="shared" si="59"/>
        <v>151.72632021707213</v>
      </c>
      <c r="AA401" s="28">
        <f t="shared" si="60"/>
        <v>12014.11801778603</v>
      </c>
      <c r="AB401" s="28">
        <f t="shared" si="56"/>
        <v>2.7678408358622826</v>
      </c>
      <c r="AC401" s="28">
        <f t="shared" si="57"/>
        <v>0.86920986715099513</v>
      </c>
      <c r="AD401">
        <v>2.1810609251079307</v>
      </c>
      <c r="AE401">
        <v>4.0796918938192182</v>
      </c>
      <c r="AF401">
        <v>1.7674353087196941</v>
      </c>
      <c r="AG401" s="43"/>
      <c r="AH401" s="43"/>
    </row>
    <row r="402" spans="1:34" x14ac:dyDescent="0.55000000000000004">
      <c r="A402">
        <v>0.8</v>
      </c>
      <c r="D402" t="s">
        <v>366</v>
      </c>
      <c r="E402" s="9" t="s">
        <v>371</v>
      </c>
      <c r="F402" t="s">
        <v>369</v>
      </c>
      <c r="H402" s="9" t="str">
        <f>CONCATENATE(D402, " ", E402)</f>
        <v>Granite Model Intermediate model</v>
      </c>
      <c r="V402" s="34">
        <v>8.89</v>
      </c>
      <c r="W402" s="34">
        <f t="shared" si="58"/>
        <v>88900</v>
      </c>
      <c r="X402" s="34">
        <v>674.93424961129574</v>
      </c>
      <c r="Y402">
        <v>10.579177920056877</v>
      </c>
      <c r="Z402" s="28">
        <f t="shared" si="59"/>
        <v>131.71653394563808</v>
      </c>
      <c r="AA402" s="28">
        <f t="shared" si="60"/>
        <v>8403.299450277329</v>
      </c>
      <c r="AB402" s="28">
        <f t="shared" si="56"/>
        <v>2.829261467020904</v>
      </c>
      <c r="AC402" s="28">
        <f t="shared" si="57"/>
        <v>1.0244519211344838</v>
      </c>
      <c r="AD402">
        <v>2.1196402939493093</v>
      </c>
      <c r="AE402">
        <v>3.9244498398357295</v>
      </c>
      <c r="AF402">
        <v>1.7042009375927989</v>
      </c>
      <c r="AG402" s="43"/>
      <c r="AH402" s="43"/>
    </row>
    <row r="403" spans="1:34" x14ac:dyDescent="0.55000000000000004">
      <c r="A403">
        <v>0.9</v>
      </c>
      <c r="D403" t="s">
        <v>366</v>
      </c>
      <c r="E403" s="9" t="s">
        <v>371</v>
      </c>
      <c r="F403" t="s">
        <v>369</v>
      </c>
      <c r="H403" s="9" t="str">
        <f>CONCATENATE(D403, " ", E403)</f>
        <v>Granite Model Intermediate model</v>
      </c>
      <c r="V403" s="34">
        <v>8.89</v>
      </c>
      <c r="W403" s="34">
        <f t="shared" si="58"/>
        <v>88900</v>
      </c>
      <c r="X403" s="34">
        <v>859.52938672244613</v>
      </c>
      <c r="Y403">
        <v>19.491262270877478</v>
      </c>
      <c r="Z403" s="28">
        <f t="shared" si="59"/>
        <v>103.42869176235278</v>
      </c>
      <c r="AA403" s="28">
        <f t="shared" si="60"/>
        <v>4561.0180995218743</v>
      </c>
      <c r="AB403" s="28">
        <f t="shared" si="56"/>
        <v>2.9342607295085008</v>
      </c>
      <c r="AC403" s="28">
        <f t="shared" si="57"/>
        <v>1.2898399653118497</v>
      </c>
      <c r="AD403">
        <v>2.0146410314617125</v>
      </c>
      <c r="AE403">
        <v>3.6590617956583635</v>
      </c>
      <c r="AF403">
        <v>1.5961010661498634</v>
      </c>
      <c r="AG403" s="43"/>
      <c r="AH403" s="43"/>
    </row>
    <row r="404" spans="1:34" x14ac:dyDescent="0.55000000000000004">
      <c r="A404">
        <v>0.99</v>
      </c>
      <c r="D404" t="s">
        <v>366</v>
      </c>
      <c r="E404" s="9" t="s">
        <v>371</v>
      </c>
      <c r="F404" t="s">
        <v>369</v>
      </c>
      <c r="H404" s="9" t="str">
        <f>CONCATENATE(D404, " ", E404)</f>
        <v>Granite Model Intermediate model</v>
      </c>
      <c r="V404" s="34">
        <v>8.89</v>
      </c>
      <c r="W404" s="34">
        <f t="shared" si="58"/>
        <v>88900</v>
      </c>
      <c r="X404" s="34">
        <v>1918.9370562064003</v>
      </c>
      <c r="Y404">
        <v>148.40207223130133</v>
      </c>
      <c r="Z404" s="28">
        <f t="shared" si="59"/>
        <v>46.327731132436867</v>
      </c>
      <c r="AA404" s="28">
        <f t="shared" si="60"/>
        <v>599.04823877013894</v>
      </c>
      <c r="AB404" s="28">
        <f t="shared" si="56"/>
        <v>3.2830607295085006</v>
      </c>
      <c r="AC404" s="28">
        <f t="shared" si="57"/>
        <v>2.1714399653118495</v>
      </c>
      <c r="AD404">
        <v>1.6658410314617127</v>
      </c>
      <c r="AE404">
        <v>2.7774617956583638</v>
      </c>
      <c r="AF404">
        <v>1.2370010661498634</v>
      </c>
      <c r="AG404" s="43"/>
      <c r="AH404" s="43"/>
    </row>
    <row r="405" spans="1:34" x14ac:dyDescent="0.55000000000000004">
      <c r="A405">
        <v>0.999</v>
      </c>
      <c r="D405" t="s">
        <v>366</v>
      </c>
      <c r="E405" s="9" t="s">
        <v>371</v>
      </c>
      <c r="F405" t="s">
        <v>369</v>
      </c>
      <c r="H405" s="9" t="str">
        <f>CONCATENATE(D405, " ", E405)</f>
        <v>Granite Model Intermediate model</v>
      </c>
      <c r="V405" s="34">
        <v>8.89</v>
      </c>
      <c r="W405" s="34">
        <f t="shared" si="58"/>
        <v>88900</v>
      </c>
      <c r="X405" s="34">
        <v>4284.1111456624994</v>
      </c>
      <c r="Y405">
        <v>1129.8998872664038</v>
      </c>
      <c r="Z405" s="28">
        <f t="shared" si="59"/>
        <v>20.75109561291562</v>
      </c>
      <c r="AA405" s="28">
        <f t="shared" si="60"/>
        <v>78.679537011972002</v>
      </c>
      <c r="AB405" s="28">
        <f t="shared" si="56"/>
        <v>3.6318607295085004</v>
      </c>
      <c r="AC405" s="28">
        <f t="shared" si="57"/>
        <v>3.0530399653118487</v>
      </c>
      <c r="AD405">
        <v>1.3170410314617129</v>
      </c>
      <c r="AE405">
        <v>1.8958617956583645</v>
      </c>
      <c r="AF405">
        <v>0.87790106614986363</v>
      </c>
      <c r="AG405" s="43"/>
      <c r="AH405" s="43"/>
    </row>
    <row r="406" spans="1:34" s="2" customFormat="1" x14ac:dyDescent="0.55000000000000004">
      <c r="A406" s="2">
        <v>0.99990000000000001</v>
      </c>
      <c r="D406" s="2" t="s">
        <v>366</v>
      </c>
      <c r="E406" s="20" t="s">
        <v>371</v>
      </c>
      <c r="F406" s="2" t="s">
        <v>369</v>
      </c>
      <c r="H406" s="20" t="str">
        <f>CONCATENATE(D406, " ", E406)</f>
        <v>Granite Model Intermediate model</v>
      </c>
      <c r="V406" s="55">
        <v>8.89</v>
      </c>
      <c r="W406" s="55">
        <f t="shared" si="58"/>
        <v>88900</v>
      </c>
      <c r="X406" s="55">
        <v>9564.466040733063</v>
      </c>
      <c r="Y406" s="2">
        <v>8602.8027509947387</v>
      </c>
      <c r="Z406" s="4">
        <f t="shared" si="59"/>
        <v>9.2948210199496213</v>
      </c>
      <c r="AA406" s="4">
        <f t="shared" si="60"/>
        <v>10.333841490172551</v>
      </c>
      <c r="AB406" s="4">
        <f t="shared" si="56"/>
        <v>3.9806607295085175</v>
      </c>
      <c r="AC406" s="4">
        <f t="shared" si="57"/>
        <v>3.9346399653118915</v>
      </c>
      <c r="AD406" s="2">
        <v>0.96824103146169582</v>
      </c>
      <c r="AE406" s="2">
        <v>1.0142617956583218</v>
      </c>
      <c r="AF406" s="2">
        <v>0.51880106614984611</v>
      </c>
      <c r="AG406" s="44"/>
      <c r="AH406" s="44"/>
    </row>
    <row r="407" spans="1:34" x14ac:dyDescent="0.55000000000000004">
      <c r="A407">
        <v>1E-3</v>
      </c>
      <c r="D407" t="s">
        <v>366</v>
      </c>
      <c r="E407" s="9" t="s">
        <v>372</v>
      </c>
      <c r="F407" t="s">
        <v>369</v>
      </c>
      <c r="H407" s="9" t="str">
        <f>CONCATENATE(D402, " ", E407)</f>
        <v>Granite Model Central model</v>
      </c>
      <c r="V407" s="34">
        <v>8.89</v>
      </c>
      <c r="W407" s="34">
        <f t="shared" si="58"/>
        <v>88900</v>
      </c>
      <c r="X407" s="34">
        <v>385.12769326807768</v>
      </c>
      <c r="Y407">
        <v>2.5622560732587663</v>
      </c>
      <c r="Z407" s="12">
        <f t="shared" si="59"/>
        <v>230.83253049299404</v>
      </c>
      <c r="AA407" s="12">
        <f t="shared" si="60"/>
        <v>34695.985669743735</v>
      </c>
      <c r="AB407" s="12">
        <f t="shared" si="56"/>
        <v>2.585604748435999</v>
      </c>
      <c r="AC407" s="12">
        <f t="shared" si="57"/>
        <v>0.40862253120328346</v>
      </c>
      <c r="AD407">
        <v>2.3632970125342143</v>
      </c>
      <c r="AE407">
        <v>4.5402792297669299</v>
      </c>
      <c r="AF407">
        <v>1.9550382545881391</v>
      </c>
      <c r="AG407" s="43"/>
      <c r="AH407" s="43"/>
    </row>
    <row r="408" spans="1:34" x14ac:dyDescent="0.55000000000000004">
      <c r="A408">
        <v>0.01</v>
      </c>
      <c r="D408" t="s">
        <v>366</v>
      </c>
      <c r="E408" s="9" t="s">
        <v>372</v>
      </c>
      <c r="F408" t="s">
        <v>369</v>
      </c>
      <c r="H408" s="9" t="str">
        <f>CONCATENATE(D403, " ", E408)</f>
        <v>Granite Model Central model</v>
      </c>
      <c r="V408" s="34">
        <v>8.89</v>
      </c>
      <c r="W408" s="34">
        <f t="shared" si="58"/>
        <v>88900</v>
      </c>
      <c r="X408" s="34">
        <v>386.28464427533726</v>
      </c>
      <c r="Y408">
        <v>2.5827534969070927</v>
      </c>
      <c r="Z408" s="28">
        <f t="shared" si="59"/>
        <v>230.14117003479322</v>
      </c>
      <c r="AA408" s="28">
        <f t="shared" si="60"/>
        <v>34420.629032720244</v>
      </c>
      <c r="AB408" s="28">
        <f t="shared" si="56"/>
        <v>2.5869074442591429</v>
      </c>
      <c r="AC408" s="28">
        <f t="shared" si="57"/>
        <v>0.41208295822843671</v>
      </c>
      <c r="AD408">
        <v>2.3619943167110704</v>
      </c>
      <c r="AE408">
        <v>4.5368188027417764</v>
      </c>
      <c r="AF408">
        <v>1.9535655735655655</v>
      </c>
      <c r="AG408" s="43"/>
      <c r="AH408" s="43"/>
    </row>
    <row r="409" spans="1:34" x14ac:dyDescent="0.55000000000000004">
      <c r="A409">
        <v>0.1</v>
      </c>
      <c r="D409" t="s">
        <v>366</v>
      </c>
      <c r="E409" s="9" t="s">
        <v>372</v>
      </c>
      <c r="F409" t="s">
        <v>369</v>
      </c>
      <c r="H409" s="9" t="str">
        <f>CONCATENATE(D404, " ", E409)</f>
        <v>Granite Model Central model</v>
      </c>
      <c r="V409" s="34">
        <v>8.89</v>
      </c>
      <c r="W409" s="34">
        <f t="shared" si="58"/>
        <v>88900</v>
      </c>
      <c r="X409" s="34">
        <v>398.68238694549518</v>
      </c>
      <c r="Y409">
        <v>2.8088409487553272</v>
      </c>
      <c r="Z409" s="28">
        <f t="shared" si="59"/>
        <v>222.98451828059746</v>
      </c>
      <c r="AA409" s="28">
        <f t="shared" si="60"/>
        <v>31650.06549744085</v>
      </c>
      <c r="AB409" s="28">
        <f t="shared" si="56"/>
        <v>2.6006270497548365</v>
      </c>
      <c r="AC409" s="28">
        <f t="shared" si="57"/>
        <v>0.44852714787599596</v>
      </c>
      <c r="AD409">
        <v>2.3482747112153768</v>
      </c>
      <c r="AE409">
        <v>4.500374613094217</v>
      </c>
      <c r="AF409">
        <v>1.9380557344367786</v>
      </c>
      <c r="AG409" s="43"/>
      <c r="AH409" s="43"/>
    </row>
    <row r="410" spans="1:34" x14ac:dyDescent="0.55000000000000004">
      <c r="A410">
        <v>0.2</v>
      </c>
      <c r="D410" t="s">
        <v>366</v>
      </c>
      <c r="E410" s="9" t="s">
        <v>372</v>
      </c>
      <c r="F410" t="s">
        <v>369</v>
      </c>
      <c r="H410" s="9" t="str">
        <f>CONCATENATE(D405, " ", E410)</f>
        <v>Granite Model Central model</v>
      </c>
      <c r="V410" s="34">
        <v>8.89</v>
      </c>
      <c r="W410" s="34">
        <f t="shared" si="58"/>
        <v>88900</v>
      </c>
      <c r="X410" s="34">
        <v>414.55442319277375</v>
      </c>
      <c r="Y410">
        <v>3.1157627886897883</v>
      </c>
      <c r="Z410" s="28">
        <f t="shared" si="59"/>
        <v>214.44711484518456</v>
      </c>
      <c r="AA410" s="28">
        <f t="shared" si="60"/>
        <v>28532.338958121843</v>
      </c>
      <c r="AB410" s="28">
        <f t="shared" si="56"/>
        <v>2.6175815533200208</v>
      </c>
      <c r="AC410" s="28">
        <f t="shared" si="57"/>
        <v>0.49356438626479282</v>
      </c>
      <c r="AD410">
        <v>2.3313202076501924</v>
      </c>
      <c r="AE410">
        <v>4.4553373747054206</v>
      </c>
      <c r="AF410">
        <v>1.9188888842757448</v>
      </c>
      <c r="AG410" s="43"/>
      <c r="AH410" s="43"/>
    </row>
    <row r="411" spans="1:34" x14ac:dyDescent="0.55000000000000004">
      <c r="A411">
        <v>0.3</v>
      </c>
      <c r="D411" t="s">
        <v>366</v>
      </c>
      <c r="E411" s="9" t="s">
        <v>372</v>
      </c>
      <c r="F411" t="s">
        <v>369</v>
      </c>
      <c r="H411" s="9" t="str">
        <f t="shared" ref="H411:H420" si="62">CONCATENATE(D406, " ", E411)</f>
        <v>Granite Model Central model</v>
      </c>
      <c r="V411" s="34">
        <v>8.89</v>
      </c>
      <c r="W411" s="34">
        <f t="shared" si="58"/>
        <v>88900</v>
      </c>
      <c r="X411" s="34">
        <v>433.31426261205286</v>
      </c>
      <c r="Y411">
        <v>3.5044784681521053</v>
      </c>
      <c r="Z411" s="28">
        <f t="shared" si="59"/>
        <v>205.16287524002493</v>
      </c>
      <c r="AA411" s="28">
        <f t="shared" si="60"/>
        <v>25367.540650599731</v>
      </c>
      <c r="AB411" s="28">
        <f t="shared" si="56"/>
        <v>2.6368029841457754</v>
      </c>
      <c r="AC411" s="28">
        <f t="shared" si="57"/>
        <v>0.54462339598129716</v>
      </c>
      <c r="AD411">
        <v>2.3120987768244379</v>
      </c>
      <c r="AE411">
        <v>4.4042783649889161</v>
      </c>
      <c r="AF411">
        <v>1.8971593017432056</v>
      </c>
      <c r="AG411" s="43"/>
      <c r="AH411" s="43"/>
    </row>
    <row r="412" spans="1:34" x14ac:dyDescent="0.55000000000000004">
      <c r="A412">
        <v>0.4</v>
      </c>
      <c r="D412" t="s">
        <v>366</v>
      </c>
      <c r="E412" s="9" t="s">
        <v>372</v>
      </c>
      <c r="F412" t="s">
        <v>369</v>
      </c>
      <c r="H412" s="9" t="str">
        <f t="shared" si="62"/>
        <v>Granite Model Central model</v>
      </c>
      <c r="V412" s="34">
        <v>8.89</v>
      </c>
      <c r="W412" s="34">
        <f t="shared" si="58"/>
        <v>88900</v>
      </c>
      <c r="X412" s="34">
        <v>456.02903798793727</v>
      </c>
      <c r="Y412">
        <v>4.0139013714599621</v>
      </c>
      <c r="Z412" s="28">
        <f t="shared" si="59"/>
        <v>194.94372637373928</v>
      </c>
      <c r="AA412" s="28">
        <f t="shared" si="60"/>
        <v>22148.028008885711</v>
      </c>
      <c r="AB412" s="28">
        <f t="shared" si="56"/>
        <v>2.6589924975688422</v>
      </c>
      <c r="AC412" s="28">
        <f t="shared" si="57"/>
        <v>0.60356669691157061</v>
      </c>
      <c r="AD412">
        <v>2.2899092634013711</v>
      </c>
      <c r="AE412">
        <v>4.3453350640586423</v>
      </c>
      <c r="AF412">
        <v>1.8720743396686148</v>
      </c>
      <c r="AG412" s="43"/>
      <c r="AH412" s="43"/>
    </row>
    <row r="413" spans="1:34" x14ac:dyDescent="0.55000000000000004">
      <c r="A413">
        <v>0.5</v>
      </c>
      <c r="D413" t="s">
        <v>366</v>
      </c>
      <c r="E413" s="9" t="s">
        <v>372</v>
      </c>
      <c r="F413" t="s">
        <v>369</v>
      </c>
      <c r="H413" s="9" t="str">
        <f t="shared" si="62"/>
        <v>Granite Model Central model</v>
      </c>
      <c r="V413" s="34">
        <v>8.89</v>
      </c>
      <c r="W413" s="34">
        <f t="shared" si="58"/>
        <v>88900</v>
      </c>
      <c r="X413" s="34">
        <v>484.4367942926242</v>
      </c>
      <c r="Y413">
        <v>4.7128305503072445</v>
      </c>
      <c r="Z413" s="28">
        <f t="shared" si="59"/>
        <v>183.5120722607621</v>
      </c>
      <c r="AA413" s="28">
        <f t="shared" si="60"/>
        <v>18863.398344378056</v>
      </c>
      <c r="AB413" s="28">
        <f t="shared" si="56"/>
        <v>2.6852371215713271</v>
      </c>
      <c r="AC413" s="28">
        <f t="shared" si="57"/>
        <v>0.67328182499420175</v>
      </c>
      <c r="AD413">
        <v>2.2636646393988862</v>
      </c>
      <c r="AE413">
        <v>4.2756199359760112</v>
      </c>
      <c r="AF413">
        <v>1.8424051267745698</v>
      </c>
      <c r="AG413" s="43"/>
      <c r="AH413" s="43"/>
    </row>
    <row r="414" spans="1:34" x14ac:dyDescent="0.55000000000000004">
      <c r="A414">
        <v>0.6</v>
      </c>
      <c r="D414" t="s">
        <v>366</v>
      </c>
      <c r="E414" s="9" t="s">
        <v>372</v>
      </c>
      <c r="F414" t="s">
        <v>369</v>
      </c>
      <c r="H414" s="9" t="str">
        <f t="shared" si="62"/>
        <v>Granite Model Central model</v>
      </c>
      <c r="V414" s="34">
        <v>8.89</v>
      </c>
      <c r="W414" s="34">
        <f t="shared" si="58"/>
        <v>88900</v>
      </c>
      <c r="X414" s="34">
        <v>521.62445670476666</v>
      </c>
      <c r="Y414">
        <v>5.7359617414248945</v>
      </c>
      <c r="Z414" s="28">
        <f t="shared" si="59"/>
        <v>170.42912550842371</v>
      </c>
      <c r="AA414" s="28">
        <f t="shared" si="60"/>
        <v>15498.708674775082</v>
      </c>
      <c r="AB414" s="28">
        <f t="shared" si="56"/>
        <v>2.7173579453828474</v>
      </c>
      <c r="AC414" s="28">
        <f t="shared" si="57"/>
        <v>0.7586062459471451</v>
      </c>
      <c r="AD414">
        <v>2.2315438155873659</v>
      </c>
      <c r="AE414">
        <v>4.1902955150230685</v>
      </c>
      <c r="AF414">
        <v>1.8060929449004512</v>
      </c>
      <c r="AG414" s="43"/>
      <c r="AH414" s="43"/>
    </row>
    <row r="415" spans="1:34" x14ac:dyDescent="0.55000000000000004">
      <c r="A415">
        <v>0.7</v>
      </c>
      <c r="C415" s="2"/>
      <c r="D415" t="s">
        <v>366</v>
      </c>
      <c r="E415" s="9" t="s">
        <v>372</v>
      </c>
      <c r="F415" t="s">
        <v>369</v>
      </c>
      <c r="H415" s="9" t="str">
        <f t="shared" si="62"/>
        <v>Granite Model Central model</v>
      </c>
      <c r="V415" s="34">
        <v>8.89</v>
      </c>
      <c r="W415" s="34">
        <f t="shared" si="58"/>
        <v>88900</v>
      </c>
      <c r="X415" s="34">
        <v>573.81102666811864</v>
      </c>
      <c r="Y415">
        <v>7.3893894567721308</v>
      </c>
      <c r="Z415" s="28">
        <f t="shared" si="59"/>
        <v>154.92905480782625</v>
      </c>
      <c r="AA415" s="28">
        <f t="shared" si="60"/>
        <v>12030.763910883881</v>
      </c>
      <c r="AB415" s="28">
        <f t="shared" si="56"/>
        <v>2.7587688896316687</v>
      </c>
      <c r="AC415" s="28">
        <f t="shared" si="57"/>
        <v>0.86860855659392278</v>
      </c>
      <c r="AD415">
        <v>2.1901328713385446</v>
      </c>
      <c r="AE415">
        <v>4.0802932043762903</v>
      </c>
      <c r="AF415">
        <v>1.7592784002933211</v>
      </c>
      <c r="AG415" s="43"/>
      <c r="AH415" s="43"/>
    </row>
    <row r="416" spans="1:34" x14ac:dyDescent="0.55000000000000004">
      <c r="A416">
        <v>0.8</v>
      </c>
      <c r="D416" t="s">
        <v>366</v>
      </c>
      <c r="E416" s="9" t="s">
        <v>372</v>
      </c>
      <c r="F416" t="s">
        <v>369</v>
      </c>
      <c r="H416" s="9" t="str">
        <f t="shared" si="62"/>
        <v>Granite Model Central model</v>
      </c>
      <c r="V416" s="34">
        <v>8.89</v>
      </c>
      <c r="W416" s="34">
        <f t="shared" si="58"/>
        <v>88900</v>
      </c>
      <c r="X416" s="34">
        <v>656.34825878101037</v>
      </c>
      <c r="Y416">
        <v>10.559615519679996</v>
      </c>
      <c r="Z416" s="28">
        <f t="shared" si="59"/>
        <v>135.44638659529278</v>
      </c>
      <c r="AA416" s="28">
        <f t="shared" si="60"/>
        <v>8418.8671296144003</v>
      </c>
      <c r="AB416" s="28">
        <f t="shared" si="56"/>
        <v>2.8171343374456739</v>
      </c>
      <c r="AC416" s="28">
        <f t="shared" si="57"/>
        <v>1.0236481056294973</v>
      </c>
      <c r="AD416">
        <v>2.1317674235245394</v>
      </c>
      <c r="AE416">
        <v>3.925253655340716</v>
      </c>
      <c r="AF416">
        <v>1.6932970055251575</v>
      </c>
      <c r="AG416" s="43"/>
      <c r="AH416" s="43"/>
    </row>
    <row r="417" spans="1:34" x14ac:dyDescent="0.55000000000000004">
      <c r="A417">
        <v>0.9</v>
      </c>
      <c r="D417" t="s">
        <v>366</v>
      </c>
      <c r="E417" s="9" t="s">
        <v>372</v>
      </c>
      <c r="F417" t="s">
        <v>369</v>
      </c>
      <c r="H417" s="9" t="str">
        <f t="shared" si="62"/>
        <v>Granite Model Central model</v>
      </c>
      <c r="V417" s="34">
        <v>8.89</v>
      </c>
      <c r="W417" s="34">
        <f t="shared" si="58"/>
        <v>88900</v>
      </c>
      <c r="X417" s="34">
        <v>825.86817252835954</v>
      </c>
      <c r="Y417">
        <v>19.439718211190002</v>
      </c>
      <c r="Z417" s="28">
        <f t="shared" si="59"/>
        <v>107.64429839672415</v>
      </c>
      <c r="AA417" s="28">
        <f t="shared" si="60"/>
        <v>4573.1115561555243</v>
      </c>
      <c r="AB417" s="28">
        <f t="shared" si="56"/>
        <v>2.9169107295085008</v>
      </c>
      <c r="AC417" s="28">
        <f t="shared" si="57"/>
        <v>1.2886899653118495</v>
      </c>
      <c r="AD417">
        <v>2.0319910314617124</v>
      </c>
      <c r="AE417">
        <v>3.6602117956583635</v>
      </c>
      <c r="AF417">
        <v>1.5805010661498637</v>
      </c>
      <c r="AG417" s="43"/>
      <c r="AH417" s="43"/>
    </row>
    <row r="418" spans="1:34" x14ac:dyDescent="0.55000000000000004">
      <c r="A418">
        <v>0.99</v>
      </c>
      <c r="D418" t="s">
        <v>366</v>
      </c>
      <c r="E418" s="9" t="s">
        <v>372</v>
      </c>
      <c r="F418" t="s">
        <v>369</v>
      </c>
      <c r="H418" s="9" t="str">
        <f t="shared" si="62"/>
        <v>Granite Model Central model</v>
      </c>
      <c r="V418" s="34">
        <v>8.89</v>
      </c>
      <c r="W418" s="34">
        <f t="shared" si="58"/>
        <v>88900</v>
      </c>
      <c r="X418" s="34">
        <v>1771.5798399878752</v>
      </c>
      <c r="Y418">
        <v>147.61822036346564</v>
      </c>
      <c r="Z418" s="28">
        <f t="shared" si="59"/>
        <v>50.181198720690141</v>
      </c>
      <c r="AA418" s="28">
        <f t="shared" si="60"/>
        <v>602.2291813375773</v>
      </c>
      <c r="AB418" s="28">
        <f t="shared" si="56"/>
        <v>3.2483607295085002</v>
      </c>
      <c r="AC418" s="28">
        <f t="shared" si="57"/>
        <v>2.1691399653118495</v>
      </c>
      <c r="AD418">
        <v>1.7005410314617131</v>
      </c>
      <c r="AE418">
        <v>2.7797617956583638</v>
      </c>
      <c r="AF418">
        <v>1.2058010661498637</v>
      </c>
      <c r="AG418" s="43"/>
      <c r="AH418" s="43"/>
    </row>
    <row r="419" spans="1:34" x14ac:dyDescent="0.55000000000000004">
      <c r="A419">
        <v>0.999</v>
      </c>
      <c r="D419" t="s">
        <v>366</v>
      </c>
      <c r="E419" s="9" t="s">
        <v>372</v>
      </c>
      <c r="F419" t="s">
        <v>369</v>
      </c>
      <c r="H419" s="9" t="str">
        <f t="shared" si="62"/>
        <v>Granite Model Central model</v>
      </c>
      <c r="V419" s="34">
        <v>8.89</v>
      </c>
      <c r="W419" s="34">
        <f t="shared" si="58"/>
        <v>88900</v>
      </c>
      <c r="X419" s="34">
        <v>3800.2374154256354</v>
      </c>
      <c r="Y419">
        <v>1120.9596119934058</v>
      </c>
      <c r="Z419" s="28">
        <f t="shared" si="59"/>
        <v>23.393275283050439</v>
      </c>
      <c r="AA419" s="28">
        <f t="shared" si="60"/>
        <v>79.307050003263598</v>
      </c>
      <c r="AB419" s="28">
        <f t="shared" si="56"/>
        <v>3.5798107295085</v>
      </c>
      <c r="AC419" s="28">
        <f t="shared" si="57"/>
        <v>3.0495899653118492</v>
      </c>
      <c r="AD419">
        <v>1.3690910314617133</v>
      </c>
      <c r="AE419">
        <v>1.8993117956583641</v>
      </c>
      <c r="AF419">
        <v>0.8311010661498639</v>
      </c>
      <c r="AG419" s="43"/>
      <c r="AH419" s="43"/>
    </row>
    <row r="420" spans="1:34" s="2" customFormat="1" x14ac:dyDescent="0.55000000000000004">
      <c r="A420" s="2">
        <v>0.99990000000000001</v>
      </c>
      <c r="D420" s="2" t="s">
        <v>366</v>
      </c>
      <c r="E420" s="20" t="s">
        <v>372</v>
      </c>
      <c r="F420" s="2" t="s">
        <v>369</v>
      </c>
      <c r="H420" s="20" t="str">
        <f t="shared" si="62"/>
        <v>Granite Model Central model</v>
      </c>
      <c r="V420" s="55">
        <v>8.89</v>
      </c>
      <c r="W420" s="55">
        <f t="shared" si="58"/>
        <v>88900</v>
      </c>
      <c r="X420" s="55">
        <v>8151.9354011729401</v>
      </c>
      <c r="Y420" s="2">
        <v>8512.1636653432943</v>
      </c>
      <c r="Z420" s="4">
        <f t="shared" si="59"/>
        <v>10.905385730511142</v>
      </c>
      <c r="AA420" s="4">
        <f t="shared" si="60"/>
        <v>10.443878136642322</v>
      </c>
      <c r="AB420" s="4">
        <f t="shared" si="56"/>
        <v>3.9112607295085162</v>
      </c>
      <c r="AC420" s="4">
        <f t="shared" si="57"/>
        <v>3.930039965311892</v>
      </c>
      <c r="AD420" s="2">
        <v>1.0376410314616971</v>
      </c>
      <c r="AE420" s="2">
        <v>1.0188617956583212</v>
      </c>
      <c r="AF420" s="2">
        <v>0.45640106614984566</v>
      </c>
      <c r="AG420" s="44"/>
      <c r="AH420" s="44"/>
    </row>
    <row r="421" spans="1:34" s="4" customFormat="1" x14ac:dyDescent="0.55000000000000004">
      <c r="A421" s="56">
        <v>0</v>
      </c>
      <c r="B421" s="56"/>
      <c r="C421" s="56"/>
      <c r="D421" s="56" t="s">
        <v>368</v>
      </c>
      <c r="E421" s="57" t="s">
        <v>373</v>
      </c>
      <c r="F421" s="56" t="s">
        <v>369</v>
      </c>
      <c r="G421" s="56"/>
      <c r="H421" s="57" t="str">
        <f>CONCATENATE(D421, " ", E421)</f>
        <v>Intial Peg Comp Intial comp</v>
      </c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8">
        <v>11</v>
      </c>
      <c r="W421" s="56">
        <v>34334</v>
      </c>
      <c r="X421" s="56">
        <v>4015</v>
      </c>
      <c r="Y421" s="56">
        <v>2111</v>
      </c>
      <c r="Z421" s="56">
        <f t="shared" si="59"/>
        <v>8.5514321295143212</v>
      </c>
      <c r="AA421" s="56">
        <f t="shared" si="60"/>
        <v>16.264329701563241</v>
      </c>
      <c r="AB421" s="56">
        <f t="shared" si="56"/>
        <v>3.6036855496146996</v>
      </c>
      <c r="AC421" s="56">
        <f t="shared" si="57"/>
        <v>3.3244882333076564</v>
      </c>
      <c r="AD421" s="56"/>
      <c r="AE421" s="56"/>
      <c r="AG421" s="59"/>
      <c r="AH421" s="59"/>
    </row>
    <row r="422" spans="1:34" x14ac:dyDescent="0.55000000000000004">
      <c r="A422">
        <v>1E-3</v>
      </c>
      <c r="D422" t="s">
        <v>367</v>
      </c>
      <c r="E422" s="9" t="s">
        <v>370</v>
      </c>
      <c r="F422" t="s">
        <v>369</v>
      </c>
      <c r="H422" s="9" t="str">
        <f t="shared" ref="H422:H463" si="63">CONCATENATE(D422, " ", E422)</f>
        <v>Peg Model Wall model</v>
      </c>
      <c r="V422" s="34">
        <v>11</v>
      </c>
      <c r="W422">
        <v>87208.36</v>
      </c>
      <c r="X422" s="34">
        <v>7030.5308138595965</v>
      </c>
      <c r="Y422" s="5">
        <v>338.0581341834332</v>
      </c>
      <c r="Z422" s="12">
        <f t="shared" si="59"/>
        <v>12.404235513495269</v>
      </c>
      <c r="AA422" s="12">
        <f t="shared" si="60"/>
        <v>257.96853020752934</v>
      </c>
      <c r="AB422" s="12">
        <f t="shared" si="56"/>
        <v>3.8469881160336628</v>
      </c>
      <c r="AC422" s="12">
        <f t="shared" si="57"/>
        <v>2.5289913901714987</v>
      </c>
      <c r="AD422">
        <v>1.0935700033924749</v>
      </c>
      <c r="AE422">
        <v>2.411566729254639</v>
      </c>
      <c r="AF422">
        <v>-1.4348449026279637</v>
      </c>
      <c r="AG422" s="43"/>
      <c r="AH422" s="43"/>
    </row>
    <row r="423" spans="1:34" x14ac:dyDescent="0.55000000000000004">
      <c r="A423">
        <v>0.01</v>
      </c>
      <c r="D423" t="s">
        <v>367</v>
      </c>
      <c r="E423" s="9" t="s">
        <v>370</v>
      </c>
      <c r="F423" t="s">
        <v>369</v>
      </c>
      <c r="H423" s="9" t="str">
        <f t="shared" si="63"/>
        <v>Peg Model Wall model</v>
      </c>
      <c r="V423" s="34">
        <v>11</v>
      </c>
      <c r="W423">
        <v>87208.36</v>
      </c>
      <c r="X423" s="34">
        <v>7069.3707865701635</v>
      </c>
      <c r="Y423" s="5">
        <v>340.7668342140318</v>
      </c>
      <c r="Z423" s="28">
        <f t="shared" si="59"/>
        <v>12.336085152821749</v>
      </c>
      <c r="AA423" s="28">
        <f t="shared" si="60"/>
        <v>255.91798040188797</v>
      </c>
      <c r="AB423" s="28">
        <f t="shared" si="56"/>
        <v>3.8493807608858437</v>
      </c>
      <c r="AC423" s="28">
        <f t="shared" si="57"/>
        <v>2.5324573196077318</v>
      </c>
      <c r="AD423">
        <v>1.091177358540294</v>
      </c>
      <c r="AE423">
        <v>2.4081007998184059</v>
      </c>
      <c r="AF423">
        <v>-1.4354889991477913</v>
      </c>
      <c r="AG423" s="43"/>
      <c r="AH423" s="43"/>
    </row>
    <row r="424" spans="1:34" x14ac:dyDescent="0.55000000000000004">
      <c r="A424">
        <v>0.1</v>
      </c>
      <c r="D424" t="s">
        <v>367</v>
      </c>
      <c r="E424" s="9" t="s">
        <v>370</v>
      </c>
      <c r="F424" t="s">
        <v>369</v>
      </c>
      <c r="H424" s="9" t="str">
        <f t="shared" si="63"/>
        <v>Peg Model Wall model</v>
      </c>
      <c r="V424" s="34">
        <v>11</v>
      </c>
      <c r="W424">
        <v>87208.36</v>
      </c>
      <c r="X424" s="34">
        <v>7491.6828843564526</v>
      </c>
      <c r="Y424" s="5">
        <v>370.64612069737581</v>
      </c>
      <c r="Z424" s="28">
        <f t="shared" si="59"/>
        <v>11.640690262277611</v>
      </c>
      <c r="AA424" s="28">
        <f t="shared" si="60"/>
        <v>235.2873944449122</v>
      </c>
      <c r="AB424" s="28">
        <f t="shared" si="56"/>
        <v>3.8745793858296165</v>
      </c>
      <c r="AC424" s="28">
        <f t="shared" si="57"/>
        <v>2.5689594590145126</v>
      </c>
      <c r="AD424">
        <v>1.0659787335965212</v>
      </c>
      <c r="AE424">
        <v>2.371598660411625</v>
      </c>
      <c r="AF424">
        <v>-1.4422724323915213</v>
      </c>
      <c r="AG424" s="43"/>
      <c r="AH424" s="43"/>
    </row>
    <row r="425" spans="1:34" x14ac:dyDescent="0.55000000000000004">
      <c r="A425">
        <v>0.2</v>
      </c>
      <c r="D425" t="s">
        <v>367</v>
      </c>
      <c r="E425" s="9" t="s">
        <v>370</v>
      </c>
      <c r="F425" t="s">
        <v>369</v>
      </c>
      <c r="H425" s="9" t="str">
        <f t="shared" si="63"/>
        <v>Peg Model Wall model</v>
      </c>
      <c r="V425" s="34">
        <v>11</v>
      </c>
      <c r="W425">
        <v>87208.36</v>
      </c>
      <c r="X425" s="34">
        <v>8048.5844807473595</v>
      </c>
      <c r="Y425" s="5">
        <v>411.2143966458907</v>
      </c>
      <c r="Z425" s="28">
        <f t="shared" si="59"/>
        <v>10.835241924664768</v>
      </c>
      <c r="AA425" s="28">
        <f t="shared" si="60"/>
        <v>212.07516252184573</v>
      </c>
      <c r="AB425" s="28">
        <f t="shared" si="56"/>
        <v>3.9057195069199087</v>
      </c>
      <c r="AC425" s="28">
        <f t="shared" si="57"/>
        <v>2.6140683109347358</v>
      </c>
      <c r="AD425">
        <v>1.034838612506229</v>
      </c>
      <c r="AE425">
        <v>2.3264898084914019</v>
      </c>
      <c r="AF425">
        <v>-1.450655307770198</v>
      </c>
      <c r="AG425" s="43"/>
      <c r="AH425" s="43"/>
    </row>
    <row r="426" spans="1:34" x14ac:dyDescent="0.55000000000000004">
      <c r="A426">
        <v>0.3</v>
      </c>
      <c r="D426" t="s">
        <v>367</v>
      </c>
      <c r="E426" s="9" t="s">
        <v>370</v>
      </c>
      <c r="F426" t="s">
        <v>369</v>
      </c>
      <c r="H426" s="9" t="str">
        <f t="shared" si="63"/>
        <v>Peg Model Wall model</v>
      </c>
      <c r="V426" s="34">
        <v>11</v>
      </c>
      <c r="W426">
        <v>87208.36</v>
      </c>
      <c r="X426" s="34">
        <v>8730.1813336230753</v>
      </c>
      <c r="Y426" s="5">
        <v>462.60306872049728</v>
      </c>
      <c r="Z426" s="28">
        <f t="shared" si="59"/>
        <v>9.9892953728382672</v>
      </c>
      <c r="AA426" s="28">
        <f t="shared" si="60"/>
        <v>188.51660504805452</v>
      </c>
      <c r="AB426" s="28">
        <f t="shared" si="56"/>
        <v>3.9410232644815153</v>
      </c>
      <c r="AC426" s="28">
        <f t="shared" si="57"/>
        <v>2.6652085093770088</v>
      </c>
      <c r="AD426">
        <v>0.99953485494462235</v>
      </c>
      <c r="AE426">
        <v>2.2753496100491288</v>
      </c>
      <c r="AF426">
        <v>-1.4601590280409014</v>
      </c>
      <c r="AG426" s="43"/>
      <c r="AH426" s="43"/>
    </row>
    <row r="427" spans="1:34" x14ac:dyDescent="0.55000000000000004">
      <c r="A427">
        <v>0.4</v>
      </c>
      <c r="D427" t="s">
        <v>367</v>
      </c>
      <c r="E427" s="9" t="s">
        <v>370</v>
      </c>
      <c r="F427" t="s">
        <v>369</v>
      </c>
      <c r="H427" s="9" t="str">
        <f t="shared" si="63"/>
        <v>Peg Model Wall model</v>
      </c>
      <c r="V427" s="34">
        <v>11</v>
      </c>
      <c r="W427">
        <v>87208.36</v>
      </c>
      <c r="X427" s="34">
        <v>9589.1135549780029</v>
      </c>
      <c r="Y427" s="5">
        <v>529.96298284486488</v>
      </c>
      <c r="Z427" s="28">
        <f t="shared" si="59"/>
        <v>9.0945173920406308</v>
      </c>
      <c r="AA427" s="28">
        <f t="shared" si="60"/>
        <v>164.55556863964657</v>
      </c>
      <c r="AB427" s="28">
        <f t="shared" si="56"/>
        <v>3.9817784616049434</v>
      </c>
      <c r="AC427" s="28">
        <f t="shared" si="57"/>
        <v>2.7242455358127651</v>
      </c>
      <c r="AD427">
        <v>0.95877965782119423</v>
      </c>
      <c r="AE427">
        <v>2.2163125836133726</v>
      </c>
      <c r="AF427">
        <v>-1.4711302679255662</v>
      </c>
      <c r="AG427" s="43"/>
      <c r="AH427" s="43"/>
    </row>
    <row r="428" spans="1:34" x14ac:dyDescent="0.55000000000000004">
      <c r="A428">
        <v>0.5</v>
      </c>
      <c r="D428" t="s">
        <v>367</v>
      </c>
      <c r="E428" s="9" t="s">
        <v>370</v>
      </c>
      <c r="F428" t="s">
        <v>369</v>
      </c>
      <c r="H428" s="9" t="str">
        <f t="shared" si="63"/>
        <v>Peg Model Wall model</v>
      </c>
      <c r="V428" s="34">
        <v>11</v>
      </c>
      <c r="W428">
        <v>87208.36</v>
      </c>
      <c r="X428" s="34">
        <v>10714.739794935766</v>
      </c>
      <c r="Y428" s="5">
        <v>622.4027711877817</v>
      </c>
      <c r="Z428" s="28">
        <f t="shared" si="59"/>
        <v>8.1391019911858535</v>
      </c>
      <c r="AA428" s="28">
        <f t="shared" si="60"/>
        <v>140.11563578608946</v>
      </c>
      <c r="AB428" s="28">
        <f t="shared" si="56"/>
        <v>4.0299816287613561</v>
      </c>
      <c r="AC428" s="28">
        <f t="shared" si="57"/>
        <v>2.7940715176398632</v>
      </c>
      <c r="AD428">
        <v>0.91057649066478152</v>
      </c>
      <c r="AE428">
        <v>2.1464866017862745</v>
      </c>
      <c r="AF428">
        <v>-1.4841064905278509</v>
      </c>
      <c r="AG428" s="43"/>
      <c r="AH428" s="43"/>
    </row>
    <row r="429" spans="1:34" x14ac:dyDescent="0.55000000000000004">
      <c r="A429">
        <v>0.6</v>
      </c>
      <c r="D429" t="s">
        <v>367</v>
      </c>
      <c r="E429" s="9" t="s">
        <v>370</v>
      </c>
      <c r="F429" t="s">
        <v>369</v>
      </c>
      <c r="H429" s="9" t="str">
        <f t="shared" si="63"/>
        <v>Peg Model Wall model</v>
      </c>
      <c r="V429" s="34">
        <v>11</v>
      </c>
      <c r="W429">
        <v>87208.36</v>
      </c>
      <c r="X429" s="34">
        <v>12273.757470737046</v>
      </c>
      <c r="Y429" s="5">
        <v>757.75988875152166</v>
      </c>
      <c r="Z429" s="28">
        <f t="shared" si="59"/>
        <v>7.1052699393744083</v>
      </c>
      <c r="AA429" s="28">
        <f t="shared" si="60"/>
        <v>115.08706292660028</v>
      </c>
      <c r="AB429" s="28">
        <f t="shared" si="56"/>
        <v>4.0889775373802708</v>
      </c>
      <c r="AC429" s="28">
        <f t="shared" si="57"/>
        <v>2.8795316126110175</v>
      </c>
      <c r="AD429">
        <v>0.85158058204586684</v>
      </c>
      <c r="AE429">
        <v>2.0610265068151201</v>
      </c>
      <c r="AF429">
        <v>-1.4999881034596112</v>
      </c>
      <c r="AG429" s="43"/>
      <c r="AH429" s="43"/>
    </row>
    <row r="430" spans="1:34" x14ac:dyDescent="0.55000000000000004">
      <c r="A430">
        <v>0.7</v>
      </c>
      <c r="D430" t="s">
        <v>367</v>
      </c>
      <c r="E430" s="9" t="s">
        <v>370</v>
      </c>
      <c r="F430" t="s">
        <v>369</v>
      </c>
      <c r="H430" s="9" t="str">
        <f t="shared" si="63"/>
        <v>Peg Model Wall model</v>
      </c>
      <c r="V430" s="34">
        <v>11</v>
      </c>
      <c r="W430">
        <v>87208.36</v>
      </c>
      <c r="X430" s="34">
        <v>14623.000406430285</v>
      </c>
      <c r="Y430" s="5">
        <v>976.58227483889959</v>
      </c>
      <c r="Z430" s="28">
        <f t="shared" si="59"/>
        <v>5.9637801802734813</v>
      </c>
      <c r="AA430" s="28">
        <f t="shared" si="60"/>
        <v>89.299552374515699</v>
      </c>
      <c r="AB430" s="28">
        <f t="shared" si="56"/>
        <v>4.1650364920653056</v>
      </c>
      <c r="AC430" s="28">
        <f t="shared" si="57"/>
        <v>2.9897088374890468</v>
      </c>
      <c r="AD430">
        <v>0.77552162736083208</v>
      </c>
      <c r="AE430">
        <v>1.9508492819370908</v>
      </c>
      <c r="AF430">
        <v>-1.5204630636149794</v>
      </c>
      <c r="AG430" s="43"/>
      <c r="AH430" s="43"/>
    </row>
    <row r="431" spans="1:34" x14ac:dyDescent="0.55000000000000004">
      <c r="A431">
        <v>0.8</v>
      </c>
      <c r="D431" t="s">
        <v>367</v>
      </c>
      <c r="E431" s="9" t="s">
        <v>370</v>
      </c>
      <c r="F431" t="s">
        <v>369</v>
      </c>
      <c r="H431" s="9" t="str">
        <f t="shared" si="63"/>
        <v>Peg Model Wall model</v>
      </c>
      <c r="V431" s="34">
        <v>11</v>
      </c>
      <c r="W431">
        <v>87208.36</v>
      </c>
      <c r="X431" s="34">
        <v>18716.971016558822</v>
      </c>
      <c r="Y431" s="5">
        <v>1396.3520092784593</v>
      </c>
      <c r="Z431" s="28">
        <f t="shared" si="59"/>
        <v>4.6593201390784413</v>
      </c>
      <c r="AA431" s="28">
        <f t="shared" si="60"/>
        <v>62.454423684371257</v>
      </c>
      <c r="AB431" s="28">
        <f t="shared" si="56"/>
        <v>4.2722355678406325</v>
      </c>
      <c r="AC431" s="28">
        <f t="shared" si="57"/>
        <v>3.1449949142872993</v>
      </c>
      <c r="AD431">
        <v>0.66832255158550513</v>
      </c>
      <c r="AE431">
        <v>1.7955632051388384</v>
      </c>
      <c r="AF431">
        <v>-1.5493208991490244</v>
      </c>
      <c r="AG431" s="43"/>
      <c r="AH431" s="43"/>
    </row>
    <row r="432" spans="1:34" x14ac:dyDescent="0.55000000000000004">
      <c r="A432">
        <v>0.9</v>
      </c>
      <c r="D432" t="s">
        <v>367</v>
      </c>
      <c r="E432" s="9" t="s">
        <v>370</v>
      </c>
      <c r="F432" t="s">
        <v>369</v>
      </c>
      <c r="H432" s="9" t="str">
        <f t="shared" si="63"/>
        <v>Peg Model Wall model</v>
      </c>
      <c r="V432" s="34">
        <v>11</v>
      </c>
      <c r="W432">
        <v>87208.36</v>
      </c>
      <c r="X432" s="34">
        <v>28542.604403740574</v>
      </c>
      <c r="Y432" s="5">
        <v>2573.1091903379329</v>
      </c>
      <c r="Z432" s="28">
        <f t="shared" si="59"/>
        <v>3.0553750024497113</v>
      </c>
      <c r="AA432" s="28">
        <f t="shared" si="60"/>
        <v>33.892211153521515</v>
      </c>
      <c r="AB432" s="28">
        <f t="shared" si="56"/>
        <v>4.4554935983009942</v>
      </c>
      <c r="AC432" s="28">
        <f t="shared" si="57"/>
        <v>3.4104582159635815</v>
      </c>
      <c r="AD432">
        <v>0.48506452112514342</v>
      </c>
      <c r="AE432">
        <v>1.5300999034625562</v>
      </c>
      <c r="AF432">
        <v>-1.5986536948384376</v>
      </c>
      <c r="AG432" s="43"/>
      <c r="AH432" s="43"/>
    </row>
    <row r="433" spans="1:34" x14ac:dyDescent="0.55000000000000004">
      <c r="A433">
        <v>0.99</v>
      </c>
      <c r="D433" t="s">
        <v>367</v>
      </c>
      <c r="E433" s="9" t="s">
        <v>370</v>
      </c>
      <c r="F433" t="s">
        <v>369</v>
      </c>
      <c r="H433" s="9" t="str">
        <f t="shared" si="63"/>
        <v>Peg Model Wall model</v>
      </c>
      <c r="V433" s="34">
        <v>11</v>
      </c>
      <c r="W433">
        <v>87208.36</v>
      </c>
      <c r="X433" s="34">
        <v>115948.08982720946</v>
      </c>
      <c r="Y433" s="5">
        <v>19602.353462226216</v>
      </c>
      <c r="Z433" s="28">
        <f t="shared" si="59"/>
        <v>0.75213278743928791</v>
      </c>
      <c r="AA433" s="28">
        <f t="shared" si="60"/>
        <v>4.4488719259169942</v>
      </c>
      <c r="AB433" s="28">
        <f t="shared" si="56"/>
        <v>5.064263598300994</v>
      </c>
      <c r="AC433" s="28">
        <f t="shared" si="57"/>
        <v>4.2923082159635815</v>
      </c>
      <c r="AD433">
        <v>-0.12370547887485639</v>
      </c>
      <c r="AE433">
        <v>0.64824990346255618</v>
      </c>
      <c r="AF433">
        <v>-1.7625336948384376</v>
      </c>
      <c r="AG433" s="43"/>
      <c r="AH433" s="43"/>
    </row>
    <row r="434" spans="1:34" x14ac:dyDescent="0.55000000000000004">
      <c r="A434">
        <v>0.999</v>
      </c>
      <c r="D434" t="s">
        <v>367</v>
      </c>
      <c r="E434" s="9" t="s">
        <v>370</v>
      </c>
      <c r="F434" t="s">
        <v>369</v>
      </c>
      <c r="H434" s="9" t="str">
        <f t="shared" si="63"/>
        <v>Peg Model Wall model</v>
      </c>
      <c r="V434" s="34">
        <v>11</v>
      </c>
      <c r="W434">
        <v>87208.36</v>
      </c>
      <c r="X434" s="34">
        <v>471013.76400034351</v>
      </c>
      <c r="Y434" s="5">
        <v>149333.83421928828</v>
      </c>
      <c r="Z434" s="28">
        <f t="shared" si="59"/>
        <v>0.18515034307986039</v>
      </c>
      <c r="AA434" s="28">
        <f t="shared" si="60"/>
        <v>0.58398259480794856</v>
      </c>
      <c r="AB434" s="28">
        <f t="shared" si="56"/>
        <v>5.6730335983009939</v>
      </c>
      <c r="AC434" s="28">
        <f t="shared" si="57"/>
        <v>5.1741582159635806</v>
      </c>
      <c r="AD434">
        <v>-0.7324754788748562</v>
      </c>
      <c r="AE434">
        <v>-0.23360009653744296</v>
      </c>
      <c r="AF434">
        <v>-1.9264136948384374</v>
      </c>
      <c r="AG434" s="43"/>
      <c r="AH434" s="43"/>
    </row>
    <row r="435" spans="1:34" s="2" customFormat="1" x14ac:dyDescent="0.55000000000000004">
      <c r="A435" s="2">
        <v>0.99990000000000001</v>
      </c>
      <c r="D435" s="2" t="s">
        <v>367</v>
      </c>
      <c r="E435" s="20" t="s">
        <v>370</v>
      </c>
      <c r="F435" s="2" t="s">
        <v>369</v>
      </c>
      <c r="H435" s="20" t="str">
        <f t="shared" si="63"/>
        <v>Peg Model Wall model</v>
      </c>
      <c r="V435" s="55">
        <v>11</v>
      </c>
      <c r="W435">
        <v>87208.36</v>
      </c>
      <c r="X435" s="55">
        <v>1913390.4336708121</v>
      </c>
      <c r="Y435" s="18">
        <v>1137648.8076092186</v>
      </c>
      <c r="Z435" s="4">
        <f t="shared" si="59"/>
        <v>4.5577922030629166E-2</v>
      </c>
      <c r="AA435" s="4">
        <f t="shared" si="60"/>
        <v>7.6656661894868347E-2</v>
      </c>
      <c r="AB435" s="4">
        <f t="shared" si="56"/>
        <v>6.281803598301023</v>
      </c>
      <c r="AC435" s="4">
        <f t="shared" si="57"/>
        <v>6.0560082159636233</v>
      </c>
      <c r="AD435" s="2">
        <v>-1.3412454788748853</v>
      </c>
      <c r="AE435" s="2">
        <v>-1.1154500965374856</v>
      </c>
      <c r="AF435" s="2">
        <v>-2.0902936948384454</v>
      </c>
      <c r="AG435" s="44"/>
      <c r="AH435" s="44"/>
    </row>
    <row r="436" spans="1:34" x14ac:dyDescent="0.55000000000000004">
      <c r="A436">
        <v>1E-3</v>
      </c>
      <c r="D436" t="s">
        <v>367</v>
      </c>
      <c r="E436" s="9" t="s">
        <v>371</v>
      </c>
      <c r="F436" t="s">
        <v>369</v>
      </c>
      <c r="H436" s="9" t="str">
        <f t="shared" si="63"/>
        <v>Peg Model Intermediate model</v>
      </c>
      <c r="V436" s="34">
        <v>11</v>
      </c>
      <c r="W436">
        <v>87208.36</v>
      </c>
      <c r="X436">
        <v>7030.3266183992273</v>
      </c>
      <c r="Y436">
        <v>338.05787713080122</v>
      </c>
      <c r="Z436" s="12">
        <f t="shared" si="59"/>
        <v>12.404595793851884</v>
      </c>
      <c r="AA436" s="12">
        <f t="shared" si="60"/>
        <v>257.96872636178028</v>
      </c>
      <c r="AB436" s="12">
        <f t="shared" si="56"/>
        <v>3.8469755021568632</v>
      </c>
      <c r="AC436" s="12">
        <f t="shared" si="57"/>
        <v>2.5289910599425505</v>
      </c>
      <c r="AD436">
        <v>1.0935826172692744</v>
      </c>
      <c r="AE436">
        <v>2.4115670594835872</v>
      </c>
      <c r="AF436">
        <v>-1.4348537319072121</v>
      </c>
      <c r="AG436" s="43"/>
      <c r="AH436" s="43"/>
    </row>
    <row r="437" spans="1:34" x14ac:dyDescent="0.55000000000000004">
      <c r="A437">
        <v>0.01</v>
      </c>
      <c r="D437" t="s">
        <v>367</v>
      </c>
      <c r="E437" s="9" t="s">
        <v>371</v>
      </c>
      <c r="F437" t="s">
        <v>369</v>
      </c>
      <c r="H437" s="9" t="str">
        <f t="shared" si="63"/>
        <v>Peg Model Intermediate model</v>
      </c>
      <c r="V437" s="34">
        <v>11</v>
      </c>
      <c r="W437">
        <v>87208.36</v>
      </c>
      <c r="X437">
        <v>7067.3085189734957</v>
      </c>
      <c r="Y437">
        <v>340.7642313599124</v>
      </c>
      <c r="Z437" s="28">
        <f t="shared" si="59"/>
        <v>12.339684869547302</v>
      </c>
      <c r="AA437" s="28">
        <f t="shared" si="60"/>
        <v>255.91993517621057</v>
      </c>
      <c r="AB437" s="28">
        <f t="shared" si="56"/>
        <v>3.8492540505850106</v>
      </c>
      <c r="AC437" s="28">
        <f t="shared" si="57"/>
        <v>2.5324540023556259</v>
      </c>
      <c r="AD437">
        <v>1.0913040688411271</v>
      </c>
      <c r="AE437">
        <v>2.4081041170705118</v>
      </c>
      <c r="AF437">
        <v>-1.4355776919935694</v>
      </c>
      <c r="AG437" s="43"/>
      <c r="AH437" s="43"/>
    </row>
    <row r="438" spans="1:34" x14ac:dyDescent="0.55000000000000004">
      <c r="A438">
        <v>0.1</v>
      </c>
      <c r="D438" t="s">
        <v>367</v>
      </c>
      <c r="E438" s="9" t="s">
        <v>371</v>
      </c>
      <c r="F438" t="s">
        <v>369</v>
      </c>
      <c r="H438" s="9" t="str">
        <f t="shared" si="63"/>
        <v>Peg Model Intermediate model</v>
      </c>
      <c r="V438" s="34">
        <v>11</v>
      </c>
      <c r="W438">
        <v>87208.36</v>
      </c>
      <c r="X438">
        <v>7468.8037120809422</v>
      </c>
      <c r="Y438">
        <v>370.61644277114021</v>
      </c>
      <c r="Z438" s="28">
        <f t="shared" si="59"/>
        <v>11.676349166726487</v>
      </c>
      <c r="AA438" s="28">
        <f t="shared" si="60"/>
        <v>235.30623560016232</v>
      </c>
      <c r="AB438" s="28">
        <f t="shared" si="56"/>
        <v>3.8732510458786398</v>
      </c>
      <c r="AC438" s="28">
        <f t="shared" si="57"/>
        <v>2.5689246833216863</v>
      </c>
      <c r="AD438">
        <v>1.0673070735474979</v>
      </c>
      <c r="AE438">
        <v>2.3716334361044513</v>
      </c>
      <c r="AF438">
        <v>-1.4432022245997145</v>
      </c>
      <c r="AG438" s="43"/>
      <c r="AH438" s="43"/>
    </row>
    <row r="439" spans="1:34" x14ac:dyDescent="0.55000000000000004">
      <c r="A439">
        <v>0.2</v>
      </c>
      <c r="D439" t="s">
        <v>367</v>
      </c>
      <c r="E439" s="9" t="s">
        <v>371</v>
      </c>
      <c r="F439" t="s">
        <v>369</v>
      </c>
      <c r="H439" s="9" t="str">
        <f t="shared" si="63"/>
        <v>Peg Model Intermediate model</v>
      </c>
      <c r="V439" s="34">
        <v>11</v>
      </c>
      <c r="W439">
        <v>87208.36</v>
      </c>
      <c r="X439">
        <v>7996.6154049154393</v>
      </c>
      <c r="Y439">
        <v>411.14466507989192</v>
      </c>
      <c r="Z439" s="28">
        <f t="shared" si="59"/>
        <v>10.905658904940445</v>
      </c>
      <c r="AA439" s="28">
        <f t="shared" si="60"/>
        <v>212.11113120744017</v>
      </c>
      <c r="AB439" s="28">
        <f t="shared" si="56"/>
        <v>3.902906209242285</v>
      </c>
      <c r="AC439" s="28">
        <f t="shared" si="57"/>
        <v>2.6139946593248493</v>
      </c>
      <c r="AD439">
        <v>1.0376519101838526</v>
      </c>
      <c r="AE439">
        <v>2.3265634601012883</v>
      </c>
      <c r="AF439">
        <v>-1.4526245192345222</v>
      </c>
      <c r="AG439" s="43"/>
      <c r="AH439" s="43"/>
    </row>
    <row r="440" spans="1:34" x14ac:dyDescent="0.55000000000000004">
      <c r="A440">
        <v>0.3</v>
      </c>
      <c r="D440" t="s">
        <v>367</v>
      </c>
      <c r="E440" s="9" t="s">
        <v>371</v>
      </c>
      <c r="F440" t="s">
        <v>369</v>
      </c>
      <c r="H440" s="9" t="str">
        <f t="shared" si="63"/>
        <v>Peg Model Intermediate model</v>
      </c>
      <c r="V440" s="34">
        <v>11</v>
      </c>
      <c r="W440">
        <v>87208.36</v>
      </c>
      <c r="X440">
        <v>8640.2530219336113</v>
      </c>
      <c r="Y440">
        <v>462.47768653318775</v>
      </c>
      <c r="Z440" s="28">
        <f t="shared" si="59"/>
        <v>10.093264604476079</v>
      </c>
      <c r="AA440" s="28">
        <f t="shared" si="60"/>
        <v>188.5677137284803</v>
      </c>
      <c r="AB440" s="28">
        <f t="shared" si="56"/>
        <v>3.9365264605831292</v>
      </c>
      <c r="AC440" s="28">
        <f t="shared" si="57"/>
        <v>2.6650907838874196</v>
      </c>
      <c r="AD440">
        <v>1.0040316588430085</v>
      </c>
      <c r="AE440">
        <v>2.2754673355387181</v>
      </c>
      <c r="AF440">
        <v>-1.463306635867812</v>
      </c>
      <c r="AG440" s="43"/>
      <c r="AH440" s="43"/>
    </row>
    <row r="441" spans="1:34" x14ac:dyDescent="0.55000000000000004">
      <c r="A441">
        <v>0.4</v>
      </c>
      <c r="D441" t="s">
        <v>367</v>
      </c>
      <c r="E441" s="9" t="s">
        <v>371</v>
      </c>
      <c r="F441" t="s">
        <v>369</v>
      </c>
      <c r="H441" s="9" t="str">
        <f t="shared" si="63"/>
        <v>Peg Model Intermediate model</v>
      </c>
      <c r="V441" s="34">
        <v>11</v>
      </c>
      <c r="W441">
        <v>87208.36</v>
      </c>
      <c r="X441">
        <v>9447.9631865177671</v>
      </c>
      <c r="Y441">
        <v>529.75727658768255</v>
      </c>
      <c r="Z441" s="28">
        <f t="shared" si="59"/>
        <v>9.2303873626906405</v>
      </c>
      <c r="AA441" s="28">
        <f t="shared" si="60"/>
        <v>164.61946603496204</v>
      </c>
      <c r="AB441" s="28">
        <f t="shared" si="56"/>
        <v>3.9753381924035804</v>
      </c>
      <c r="AC441" s="28">
        <f t="shared" si="57"/>
        <v>2.7240769307630566</v>
      </c>
      <c r="AD441">
        <v>0.96521992702255721</v>
      </c>
      <c r="AE441">
        <v>2.2164811886630811</v>
      </c>
      <c r="AF441">
        <v>-1.475638234517771</v>
      </c>
      <c r="AG441" s="43"/>
      <c r="AH441" s="43"/>
    </row>
    <row r="442" spans="1:34" x14ac:dyDescent="0.55000000000000004">
      <c r="A442">
        <v>0.5</v>
      </c>
      <c r="D442" t="s">
        <v>367</v>
      </c>
      <c r="E442" s="9" t="s">
        <v>371</v>
      </c>
      <c r="F442" t="s">
        <v>369</v>
      </c>
      <c r="H442" s="9" t="str">
        <f t="shared" si="63"/>
        <v>Peg Model Intermediate model</v>
      </c>
      <c r="V442" s="34">
        <v>11</v>
      </c>
      <c r="W442">
        <v>87208.36</v>
      </c>
      <c r="X442">
        <v>10501.291838061492</v>
      </c>
      <c r="Y442">
        <v>622.07498082223344</v>
      </c>
      <c r="Z442" s="28">
        <f t="shared" si="59"/>
        <v>8.304536369888984</v>
      </c>
      <c r="AA442" s="28">
        <f t="shared" si="60"/>
        <v>140.18946700722722</v>
      </c>
      <c r="AB442" s="28">
        <f t="shared" si="56"/>
        <v>4.0212427279872305</v>
      </c>
      <c r="AC442" s="28">
        <f t="shared" si="57"/>
        <v>2.7938427348431585</v>
      </c>
      <c r="AD442">
        <v>0.91931539143890717</v>
      </c>
      <c r="AE442">
        <v>2.1467153845829792</v>
      </c>
      <c r="AF442">
        <v>-1.4902234200397435</v>
      </c>
      <c r="AG442" s="43"/>
      <c r="AH442" s="43"/>
    </row>
    <row r="443" spans="1:34" x14ac:dyDescent="0.55000000000000004">
      <c r="A443">
        <v>0.6</v>
      </c>
      <c r="D443" t="s">
        <v>367</v>
      </c>
      <c r="E443" s="9" t="s">
        <v>371</v>
      </c>
      <c r="F443" t="s">
        <v>369</v>
      </c>
      <c r="H443" s="9" t="str">
        <f t="shared" si="63"/>
        <v>Peg Model Intermediate model</v>
      </c>
      <c r="V443" s="34">
        <v>11</v>
      </c>
      <c r="W443">
        <v>87208.36</v>
      </c>
      <c r="X443">
        <v>11951.580442448716</v>
      </c>
      <c r="Y443">
        <v>757.23238288944049</v>
      </c>
      <c r="Z443" s="28">
        <f t="shared" si="59"/>
        <v>7.296805675194217</v>
      </c>
      <c r="AA443" s="28">
        <f t="shared" si="60"/>
        <v>115.1672352775394</v>
      </c>
      <c r="AB443" s="28">
        <f t="shared" ref="AB443:AB463" si="64">LOG10(X443)</f>
        <v>4.0774253389285215</v>
      </c>
      <c r="AC443" s="28">
        <f t="shared" ref="AC443:AC463" si="65">LOG10(Y443)</f>
        <v>2.8792291782044268</v>
      </c>
      <c r="AD443">
        <v>0.8631327804976161</v>
      </c>
      <c r="AE443">
        <v>2.0613289412217108</v>
      </c>
      <c r="AF443">
        <v>-1.5080742444358275</v>
      </c>
      <c r="AG443" s="43"/>
      <c r="AH443" s="43"/>
    </row>
    <row r="444" spans="1:34" x14ac:dyDescent="0.55000000000000004">
      <c r="A444">
        <v>0.7</v>
      </c>
      <c r="D444" t="s">
        <v>367</v>
      </c>
      <c r="E444" s="9" t="s">
        <v>371</v>
      </c>
      <c r="F444" t="s">
        <v>369</v>
      </c>
      <c r="H444" s="9" t="str">
        <f t="shared" si="63"/>
        <v>Peg Model Intermediate model</v>
      </c>
      <c r="V444" s="34">
        <v>11</v>
      </c>
      <c r="W444">
        <v>87208.36</v>
      </c>
      <c r="X444">
        <v>14120.735626669202</v>
      </c>
      <c r="Y444">
        <v>975.68909188098439</v>
      </c>
      <c r="Z444" s="28">
        <f t="shared" si="59"/>
        <v>6.1759077080441527</v>
      </c>
      <c r="AA444" s="28">
        <f t="shared" si="60"/>
        <v>89.38130058610696</v>
      </c>
      <c r="AB444" s="28">
        <f t="shared" si="64"/>
        <v>4.1498573220898169</v>
      </c>
      <c r="AC444" s="28">
        <f t="shared" si="65"/>
        <v>2.9893114496426336</v>
      </c>
      <c r="AD444">
        <v>0.7907007973363207</v>
      </c>
      <c r="AE444">
        <v>1.951246669783504</v>
      </c>
      <c r="AF444">
        <v>-1.5310879597190763</v>
      </c>
      <c r="AG444" s="43"/>
      <c r="AH444" s="43"/>
    </row>
    <row r="445" spans="1:34" x14ac:dyDescent="0.55000000000000004">
      <c r="A445">
        <v>0.8</v>
      </c>
      <c r="D445" t="s">
        <v>367</v>
      </c>
      <c r="E445" s="9" t="s">
        <v>371</v>
      </c>
      <c r="F445" t="s">
        <v>369</v>
      </c>
      <c r="H445" s="9" t="str">
        <f t="shared" si="63"/>
        <v>Peg Model Intermediate model</v>
      </c>
      <c r="V445" s="34">
        <v>11</v>
      </c>
      <c r="W445">
        <v>87208.36</v>
      </c>
      <c r="X445">
        <v>17862.591589001542</v>
      </c>
      <c r="Y445">
        <v>1394.6450736141726</v>
      </c>
      <c r="Z445" s="28">
        <f t="shared" si="59"/>
        <v>4.8821784658445884</v>
      </c>
      <c r="AA445" s="28">
        <f t="shared" si="60"/>
        <v>62.530862977203704</v>
      </c>
      <c r="AB445" s="28">
        <f t="shared" si="64"/>
        <v>4.2519444686147576</v>
      </c>
      <c r="AC445" s="28">
        <f t="shared" si="65"/>
        <v>3.1444636970840039</v>
      </c>
      <c r="AD445">
        <v>0.68861365081138004</v>
      </c>
      <c r="AE445">
        <v>1.7960944223421338</v>
      </c>
      <c r="AF445">
        <v>-1.5635239696371328</v>
      </c>
      <c r="AG445" s="43"/>
      <c r="AH445" s="43"/>
    </row>
    <row r="446" spans="1:34" x14ac:dyDescent="0.55000000000000004">
      <c r="A446">
        <v>0.9</v>
      </c>
      <c r="D446" t="s">
        <v>367</v>
      </c>
      <c r="E446" s="9" t="s">
        <v>371</v>
      </c>
      <c r="F446" t="s">
        <v>369</v>
      </c>
      <c r="H446" s="9" t="str">
        <f t="shared" si="63"/>
        <v>Peg Model Intermediate model</v>
      </c>
      <c r="V446" s="34">
        <v>11</v>
      </c>
      <c r="W446">
        <v>87208.36</v>
      </c>
      <c r="X446">
        <v>26697.069882256932</v>
      </c>
      <c r="Y446">
        <v>2568.610277778183</v>
      </c>
      <c r="Z446" s="28">
        <f t="shared" si="59"/>
        <v>3.266589194417898</v>
      </c>
      <c r="AA446" s="28">
        <f t="shared" si="60"/>
        <v>33.951573251289091</v>
      </c>
      <c r="AB446" s="28">
        <f t="shared" si="64"/>
        <v>4.4264635983009946</v>
      </c>
      <c r="AC446" s="28">
        <f t="shared" si="65"/>
        <v>3.4096982159635814</v>
      </c>
      <c r="AD446">
        <v>0.51409452112514309</v>
      </c>
      <c r="AE446">
        <v>1.5308599034625563</v>
      </c>
      <c r="AF446">
        <v>-1.6189736948384383</v>
      </c>
      <c r="AG446" s="43"/>
      <c r="AH446" s="43"/>
    </row>
    <row r="447" spans="1:34" x14ac:dyDescent="0.55000000000000004">
      <c r="A447">
        <v>0.99</v>
      </c>
      <c r="D447" t="s">
        <v>367</v>
      </c>
      <c r="E447" s="9" t="s">
        <v>371</v>
      </c>
      <c r="F447" t="s">
        <v>369</v>
      </c>
      <c r="H447" s="9" t="str">
        <f t="shared" si="63"/>
        <v>Peg Model Intermediate model</v>
      </c>
      <c r="V447" s="34">
        <v>11</v>
      </c>
      <c r="W447">
        <v>87208.36</v>
      </c>
      <c r="X447">
        <v>101438.68212746622</v>
      </c>
      <c r="Y447">
        <v>19533.866529807277</v>
      </c>
      <c r="Z447" s="28">
        <f t="shared" si="59"/>
        <v>0.85971503346637901</v>
      </c>
      <c r="AA447" s="28">
        <f t="shared" si="60"/>
        <v>4.4644699433635582</v>
      </c>
      <c r="AB447" s="28">
        <f t="shared" si="64"/>
        <v>5.0062035983009938</v>
      </c>
      <c r="AC447" s="28">
        <f t="shared" si="65"/>
        <v>4.2907882159635813</v>
      </c>
      <c r="AD447">
        <v>-6.5645478874856167E-2</v>
      </c>
      <c r="AE447">
        <v>0.64976990346255636</v>
      </c>
      <c r="AF447">
        <v>-1.8031736948384383</v>
      </c>
      <c r="AG447" s="43"/>
      <c r="AH447" s="43"/>
    </row>
    <row r="448" spans="1:34" x14ac:dyDescent="0.55000000000000004">
      <c r="A448">
        <v>0.999</v>
      </c>
      <c r="D448" t="s">
        <v>367</v>
      </c>
      <c r="E448" s="9" t="s">
        <v>371</v>
      </c>
      <c r="F448" t="s">
        <v>369</v>
      </c>
      <c r="H448" s="9" t="str">
        <f t="shared" si="63"/>
        <v>Peg Model Intermediate model</v>
      </c>
      <c r="V448" s="34">
        <v>11</v>
      </c>
      <c r="W448">
        <v>87208.36</v>
      </c>
      <c r="X448">
        <v>385428.29895335512</v>
      </c>
      <c r="Y448">
        <v>148551.90174446403</v>
      </c>
      <c r="Z448" s="28">
        <f t="shared" si="59"/>
        <v>0.22626351058502334</v>
      </c>
      <c r="AA448" s="28">
        <f t="shared" si="60"/>
        <v>0.58705650332241488</v>
      </c>
      <c r="AB448" s="28">
        <f t="shared" si="64"/>
        <v>5.585943598300994</v>
      </c>
      <c r="AC448" s="28">
        <f t="shared" si="65"/>
        <v>5.1718782159635808</v>
      </c>
      <c r="AD448">
        <v>-0.64538547887485631</v>
      </c>
      <c r="AE448">
        <v>-0.23132009653744312</v>
      </c>
      <c r="AF448">
        <v>-1.9873736948384382</v>
      </c>
      <c r="AG448" s="43"/>
      <c r="AH448" s="43"/>
    </row>
    <row r="449" spans="1:34" s="2" customFormat="1" x14ac:dyDescent="0.55000000000000004">
      <c r="A449" s="2">
        <v>0.99990000000000001</v>
      </c>
      <c r="D449" s="2" t="s">
        <v>367</v>
      </c>
      <c r="E449" s="20" t="s">
        <v>371</v>
      </c>
      <c r="F449" s="2" t="s">
        <v>369</v>
      </c>
      <c r="H449" s="20" t="str">
        <f t="shared" si="63"/>
        <v>Peg Model Intermediate model</v>
      </c>
      <c r="V449" s="55">
        <v>11</v>
      </c>
      <c r="W449">
        <v>87208.36</v>
      </c>
      <c r="X449" s="2">
        <v>1464480.5168842273</v>
      </c>
      <c r="Y449" s="2">
        <v>1129713.2330778136</v>
      </c>
      <c r="Z449" s="4">
        <f t="shared" si="59"/>
        <v>5.9549006623550838E-2</v>
      </c>
      <c r="AA449" s="4">
        <f t="shared" si="60"/>
        <v>7.7195130097226339E-2</v>
      </c>
      <c r="AB449" s="4">
        <f t="shared" si="64"/>
        <v>6.1656835983010216</v>
      </c>
      <c r="AC449" s="4">
        <f t="shared" si="65"/>
        <v>6.0529682159636238</v>
      </c>
      <c r="AD449" s="2">
        <v>-1.225125478874884</v>
      </c>
      <c r="AE449" s="2">
        <v>-1.1124100965374861</v>
      </c>
      <c r="AF449" s="2">
        <v>-2.1715736948384476</v>
      </c>
      <c r="AG449" s="44"/>
      <c r="AH449" s="44"/>
    </row>
    <row r="450" spans="1:34" x14ac:dyDescent="0.55000000000000004">
      <c r="A450">
        <v>1E-3</v>
      </c>
      <c r="D450" t="s">
        <v>367</v>
      </c>
      <c r="E450" s="9" t="s">
        <v>372</v>
      </c>
      <c r="F450" t="s">
        <v>369</v>
      </c>
      <c r="H450" s="9" t="str">
        <f t="shared" si="63"/>
        <v>Peg Model Central model</v>
      </c>
      <c r="V450" s="34">
        <v>11</v>
      </c>
      <c r="W450">
        <v>87208.36</v>
      </c>
      <c r="X450">
        <v>7030.1224288695312</v>
      </c>
      <c r="Y450">
        <v>338.05762007836466</v>
      </c>
      <c r="Z450" s="12">
        <f t="shared" ref="Z450:Z463" si="66">W450/X450</f>
        <v>12.404956084672827</v>
      </c>
      <c r="AA450" s="12">
        <f t="shared" ref="AA450:AA463" si="67">W450/Y450</f>
        <v>257.96892251618038</v>
      </c>
      <c r="AB450" s="12">
        <f t="shared" si="64"/>
        <v>3.8469628882800633</v>
      </c>
      <c r="AC450" s="12">
        <f t="shared" si="65"/>
        <v>2.5289907297136023</v>
      </c>
      <c r="AD450">
        <v>1.0935952311460744</v>
      </c>
      <c r="AE450">
        <v>2.4115673897125354</v>
      </c>
      <c r="AF450">
        <v>-1.4348625611864603</v>
      </c>
      <c r="AG450" s="43"/>
      <c r="AH450" s="43"/>
    </row>
    <row r="451" spans="1:34" x14ac:dyDescent="0.55000000000000004">
      <c r="A451">
        <v>0.01</v>
      </c>
      <c r="D451" t="s">
        <v>367</v>
      </c>
      <c r="E451" s="9" t="s">
        <v>372</v>
      </c>
      <c r="F451" t="s">
        <v>369</v>
      </c>
      <c r="H451" s="9" t="str">
        <f t="shared" si="63"/>
        <v>Peg Model Central model</v>
      </c>
      <c r="V451" s="34">
        <v>11</v>
      </c>
      <c r="W451">
        <v>87208.36</v>
      </c>
      <c r="X451">
        <v>7065.2468529788348</v>
      </c>
      <c r="Y451">
        <v>340.76162852567415</v>
      </c>
      <c r="Z451" s="28">
        <f t="shared" si="66"/>
        <v>12.343285636683932</v>
      </c>
      <c r="AA451" s="28">
        <f t="shared" si="67"/>
        <v>255.92188996546429</v>
      </c>
      <c r="AB451" s="28">
        <f t="shared" si="64"/>
        <v>3.8491273402841775</v>
      </c>
      <c r="AC451" s="28">
        <f t="shared" si="65"/>
        <v>2.53245068510352</v>
      </c>
      <c r="AD451">
        <v>1.0914307791419602</v>
      </c>
      <c r="AE451">
        <v>2.4081074343226176</v>
      </c>
      <c r="AF451">
        <v>-1.4356663848393472</v>
      </c>
      <c r="AG451" s="43"/>
      <c r="AH451" s="43"/>
    </row>
    <row r="452" spans="1:34" x14ac:dyDescent="0.55000000000000004">
      <c r="A452">
        <v>0.1</v>
      </c>
      <c r="D452" t="s">
        <v>367</v>
      </c>
      <c r="E452" s="9" t="s">
        <v>372</v>
      </c>
      <c r="F452" t="s">
        <v>369</v>
      </c>
      <c r="H452" s="9" t="str">
        <f t="shared" si="63"/>
        <v>Peg Model Central model</v>
      </c>
      <c r="V452" s="34">
        <v>11</v>
      </c>
      <c r="W452">
        <v>87208.36</v>
      </c>
      <c r="X452">
        <v>7445.9944114927548</v>
      </c>
      <c r="Y452">
        <v>370.58676722123948</v>
      </c>
      <c r="Z452" s="28">
        <f t="shared" si="66"/>
        <v>11.712117305029871</v>
      </c>
      <c r="AA452" s="28">
        <f t="shared" si="67"/>
        <v>235.3250782641594</v>
      </c>
      <c r="AB452" s="28">
        <f t="shared" si="64"/>
        <v>3.8719227059276635</v>
      </c>
      <c r="AC452" s="28">
        <f t="shared" si="65"/>
        <v>2.5688899076288605</v>
      </c>
      <c r="AD452">
        <v>1.0686354134984741</v>
      </c>
      <c r="AE452">
        <v>2.3716682117972772</v>
      </c>
      <c r="AF452">
        <v>-1.4441320168079075</v>
      </c>
      <c r="AG452" s="43"/>
      <c r="AH452" s="43"/>
    </row>
    <row r="453" spans="1:34" x14ac:dyDescent="0.55000000000000004">
      <c r="A453">
        <v>0.2</v>
      </c>
      <c r="D453" t="s">
        <v>367</v>
      </c>
      <c r="E453" s="9" t="s">
        <v>372</v>
      </c>
      <c r="F453" t="s">
        <v>369</v>
      </c>
      <c r="H453" s="9" t="str">
        <f t="shared" si="63"/>
        <v>Peg Model Central model</v>
      </c>
      <c r="V453" s="34">
        <v>11</v>
      </c>
      <c r="W453">
        <v>87208.36</v>
      </c>
      <c r="X453">
        <v>7944.9818893114425</v>
      </c>
      <c r="Y453">
        <v>411.0749453386041</v>
      </c>
      <c r="Z453" s="28">
        <f t="shared" si="66"/>
        <v>10.976533517001885</v>
      </c>
      <c r="AA453" s="28">
        <f t="shared" si="67"/>
        <v>212.14710599344878</v>
      </c>
      <c r="AB453" s="28">
        <f t="shared" si="64"/>
        <v>3.900092911564661</v>
      </c>
      <c r="AC453" s="28">
        <f t="shared" si="65"/>
        <v>2.6139210077149633</v>
      </c>
      <c r="AD453">
        <v>1.0404652078614767</v>
      </c>
      <c r="AE453">
        <v>2.3266371117111744</v>
      </c>
      <c r="AF453">
        <v>-1.4545937306988459</v>
      </c>
      <c r="AG453" s="43"/>
      <c r="AH453" s="43"/>
    </row>
    <row r="454" spans="1:34" x14ac:dyDescent="0.55000000000000004">
      <c r="A454">
        <v>0.3</v>
      </c>
      <c r="D454" t="s">
        <v>367</v>
      </c>
      <c r="E454" s="9" t="s">
        <v>372</v>
      </c>
      <c r="F454" t="s">
        <v>369</v>
      </c>
      <c r="H454" s="9" t="str">
        <f t="shared" si="63"/>
        <v>Peg Model Central model</v>
      </c>
      <c r="V454" s="34">
        <v>11</v>
      </c>
      <c r="W454">
        <v>87208.36</v>
      </c>
      <c r="X454">
        <v>8551.2510485336152</v>
      </c>
      <c r="Y454">
        <v>462.35233832899252</v>
      </c>
      <c r="Z454" s="28">
        <f t="shared" si="66"/>
        <v>10.198315954594113</v>
      </c>
      <c r="AA454" s="28">
        <f t="shared" si="67"/>
        <v>188.61883626496513</v>
      </c>
      <c r="AB454" s="28">
        <f t="shared" si="64"/>
        <v>3.932029656684743</v>
      </c>
      <c r="AC454" s="28">
        <f t="shared" si="65"/>
        <v>2.6649730583978304</v>
      </c>
      <c r="AD454">
        <v>1.0085284627413946</v>
      </c>
      <c r="AE454">
        <v>2.2755850610283073</v>
      </c>
      <c r="AF454">
        <v>-1.4664542436947223</v>
      </c>
      <c r="AG454" s="43"/>
      <c r="AH454" s="43"/>
    </row>
    <row r="455" spans="1:34" x14ac:dyDescent="0.55000000000000004">
      <c r="A455">
        <v>0.4</v>
      </c>
      <c r="D455" t="s">
        <v>367</v>
      </c>
      <c r="E455" s="9" t="s">
        <v>372</v>
      </c>
      <c r="F455" t="s">
        <v>369</v>
      </c>
      <c r="H455" s="9" t="str">
        <f t="shared" si="63"/>
        <v>Peg Model Central model</v>
      </c>
      <c r="V455" s="34">
        <v>11</v>
      </c>
      <c r="W455">
        <v>87208.36</v>
      </c>
      <c r="X455">
        <v>9308.8905311226918</v>
      </c>
      <c r="Y455">
        <v>529.5516501758209</v>
      </c>
      <c r="Z455" s="28">
        <f t="shared" si="66"/>
        <v>9.3682871990420011</v>
      </c>
      <c r="AA455" s="28">
        <f t="shared" si="67"/>
        <v>164.6833882418178</v>
      </c>
      <c r="AB455" s="28">
        <f t="shared" si="64"/>
        <v>3.9688979232022179</v>
      </c>
      <c r="AC455" s="28">
        <f t="shared" si="65"/>
        <v>2.7239083257133481</v>
      </c>
      <c r="AD455">
        <v>0.97166019622391975</v>
      </c>
      <c r="AE455">
        <v>2.2166497937127896</v>
      </c>
      <c r="AF455">
        <v>-1.4801462011099753</v>
      </c>
      <c r="AG455" s="43"/>
      <c r="AH455" s="43"/>
    </row>
    <row r="456" spans="1:34" x14ac:dyDescent="0.55000000000000004">
      <c r="A456">
        <v>0.5</v>
      </c>
      <c r="D456" t="s">
        <v>367</v>
      </c>
      <c r="E456" s="9" t="s">
        <v>372</v>
      </c>
      <c r="F456" t="s">
        <v>369</v>
      </c>
      <c r="H456" s="9" t="str">
        <f t="shared" si="63"/>
        <v>Peg Model Central model</v>
      </c>
      <c r="V456" s="34">
        <v>11</v>
      </c>
      <c r="W456">
        <v>87208.36</v>
      </c>
      <c r="X456">
        <v>10292.0959704741</v>
      </c>
      <c r="Y456">
        <v>621.74736308850618</v>
      </c>
      <c r="Z456" s="28">
        <f t="shared" si="66"/>
        <v>8.473333347277638</v>
      </c>
      <c r="AA456" s="28">
        <f t="shared" si="67"/>
        <v>140.26333713229729</v>
      </c>
      <c r="AB456" s="28">
        <f t="shared" si="64"/>
        <v>4.0125038272131048</v>
      </c>
      <c r="AC456" s="28">
        <f t="shared" si="65"/>
        <v>2.7936139520464538</v>
      </c>
      <c r="AD456">
        <v>0.92805429221303282</v>
      </c>
      <c r="AE456">
        <v>2.1469441673796839</v>
      </c>
      <c r="AF456">
        <v>-1.4963403495516356</v>
      </c>
      <c r="AG456" s="43"/>
      <c r="AH456" s="43"/>
    </row>
    <row r="457" spans="1:34" x14ac:dyDescent="0.55000000000000004">
      <c r="A457">
        <v>0.6</v>
      </c>
      <c r="D457" t="s">
        <v>367</v>
      </c>
      <c r="E457" s="9" t="s">
        <v>372</v>
      </c>
      <c r="F457" t="s">
        <v>369</v>
      </c>
      <c r="H457" s="9" t="str">
        <f t="shared" si="63"/>
        <v>Peg Model Central model</v>
      </c>
      <c r="V457" s="34">
        <v>11</v>
      </c>
      <c r="W457">
        <v>87208.36</v>
      </c>
      <c r="X457">
        <v>11637.860322145099</v>
      </c>
      <c r="Y457">
        <v>756.70524424451924</v>
      </c>
      <c r="Z457" s="28">
        <f t="shared" si="66"/>
        <v>7.4935046121885129</v>
      </c>
      <c r="AA457" s="28">
        <f t="shared" si="67"/>
        <v>115.24746347842117</v>
      </c>
      <c r="AB457" s="28">
        <f t="shared" si="64"/>
        <v>4.0658731404767723</v>
      </c>
      <c r="AC457" s="28">
        <f t="shared" si="65"/>
        <v>2.8789267437978361</v>
      </c>
      <c r="AD457">
        <v>0.87468497894936537</v>
      </c>
      <c r="AE457">
        <v>2.0616313756283016</v>
      </c>
      <c r="AF457">
        <v>-1.5161603854120433</v>
      </c>
      <c r="AG457" s="43"/>
      <c r="AH457" s="43"/>
    </row>
    <row r="458" spans="1:34" x14ac:dyDescent="0.55000000000000004">
      <c r="A458">
        <v>0.7</v>
      </c>
      <c r="C458" s="2"/>
      <c r="D458" t="s">
        <v>367</v>
      </c>
      <c r="E458" s="9" t="s">
        <v>372</v>
      </c>
      <c r="F458" t="s">
        <v>369</v>
      </c>
      <c r="H458" s="9" t="str">
        <f t="shared" si="63"/>
        <v>Peg Model Central model</v>
      </c>
      <c r="V458" s="34">
        <v>11</v>
      </c>
      <c r="W458">
        <v>87208.36</v>
      </c>
      <c r="X458">
        <v>13635.722430165786</v>
      </c>
      <c r="Y458">
        <v>974.79672582894261</v>
      </c>
      <c r="Z458" s="28">
        <f t="shared" si="66"/>
        <v>6.3955804649610855</v>
      </c>
      <c r="AA458" s="28">
        <f t="shared" si="67"/>
        <v>89.463123633124852</v>
      </c>
      <c r="AB458" s="28">
        <f t="shared" si="64"/>
        <v>4.1346781521143292</v>
      </c>
      <c r="AC458" s="28">
        <f t="shared" si="65"/>
        <v>2.9889140617962209</v>
      </c>
      <c r="AD458">
        <v>0.80587996731180844</v>
      </c>
      <c r="AE458">
        <v>1.9516440576299168</v>
      </c>
      <c r="AF458">
        <v>-1.5417128558231727</v>
      </c>
      <c r="AG458" s="43"/>
      <c r="AH458" s="43"/>
    </row>
    <row r="459" spans="1:34" x14ac:dyDescent="0.55000000000000004">
      <c r="A459">
        <v>0.8</v>
      </c>
      <c r="D459" t="s">
        <v>367</v>
      </c>
      <c r="E459" s="9" t="s">
        <v>372</v>
      </c>
      <c r="F459" t="s">
        <v>369</v>
      </c>
      <c r="H459" s="9" t="str">
        <f t="shared" si="63"/>
        <v>Peg Model Central model</v>
      </c>
      <c r="V459" s="34">
        <v>11</v>
      </c>
      <c r="W459">
        <v>87208.36</v>
      </c>
      <c r="X459">
        <v>17047.21228628216</v>
      </c>
      <c r="Y459">
        <v>1392.9402245507879</v>
      </c>
      <c r="Z459" s="28">
        <f t="shared" si="66"/>
        <v>5.1156962520010563</v>
      </c>
      <c r="AA459" s="28">
        <f t="shared" si="67"/>
        <v>62.607395825706739</v>
      </c>
      <c r="AB459" s="28">
        <f t="shared" si="64"/>
        <v>4.2316533693888836</v>
      </c>
      <c r="AC459" s="28">
        <f t="shared" si="65"/>
        <v>3.1439324798807085</v>
      </c>
      <c r="AD459">
        <v>0.70890475003725406</v>
      </c>
      <c r="AE459">
        <v>1.7966256395454292</v>
      </c>
      <c r="AF459">
        <v>-1.5777270401252408</v>
      </c>
      <c r="AG459" s="43"/>
      <c r="AH459" s="43"/>
    </row>
    <row r="460" spans="1:34" x14ac:dyDescent="0.55000000000000004">
      <c r="A460">
        <v>0.9</v>
      </c>
      <c r="D460" t="s">
        <v>367</v>
      </c>
      <c r="E460" s="9" t="s">
        <v>372</v>
      </c>
      <c r="F460" t="s">
        <v>369</v>
      </c>
      <c r="H460" s="9" t="str">
        <f t="shared" si="63"/>
        <v>Peg Model Central model</v>
      </c>
      <c r="V460" s="34">
        <v>11</v>
      </c>
      <c r="W460">
        <v>87208.36</v>
      </c>
      <c r="X460">
        <v>24970.865665107449</v>
      </c>
      <c r="Y460">
        <v>2564.1192312718031</v>
      </c>
      <c r="Z460" s="28">
        <f t="shared" si="66"/>
        <v>3.4924043551224937</v>
      </c>
      <c r="AA460" s="28">
        <f t="shared" si="67"/>
        <v>34.011039321578139</v>
      </c>
      <c r="AB460" s="28">
        <f t="shared" si="64"/>
        <v>4.397433598300994</v>
      </c>
      <c r="AC460" s="28">
        <f t="shared" si="65"/>
        <v>3.4089382159635813</v>
      </c>
      <c r="AD460">
        <v>0.54312452112514364</v>
      </c>
      <c r="AE460">
        <v>1.5316199034625564</v>
      </c>
      <c r="AF460">
        <v>-1.6392936948384382</v>
      </c>
      <c r="AG460" s="43"/>
      <c r="AH460" s="43"/>
    </row>
    <row r="461" spans="1:34" x14ac:dyDescent="0.55000000000000004">
      <c r="A461">
        <v>0.99</v>
      </c>
      <c r="D461" t="s">
        <v>367</v>
      </c>
      <c r="E461" s="9" t="s">
        <v>372</v>
      </c>
      <c r="F461" t="s">
        <v>369</v>
      </c>
      <c r="H461" s="9" t="str">
        <f t="shared" si="63"/>
        <v>Peg Model Central model</v>
      </c>
      <c r="V461" s="34">
        <v>11</v>
      </c>
      <c r="W461">
        <v>87208.36</v>
      </c>
      <c r="X461">
        <v>88744.939628513326</v>
      </c>
      <c r="Y461">
        <v>19465.61887783603</v>
      </c>
      <c r="Z461" s="28">
        <f t="shared" si="66"/>
        <v>0.9826854394746849</v>
      </c>
      <c r="AA461" s="28">
        <f t="shared" si="67"/>
        <v>4.4801226484146008</v>
      </c>
      <c r="AB461" s="28">
        <f t="shared" si="64"/>
        <v>4.9481435983009945</v>
      </c>
      <c r="AC461" s="28">
        <f t="shared" si="65"/>
        <v>4.2892682159635811</v>
      </c>
      <c r="AD461">
        <v>-7.5854788748568325E-3</v>
      </c>
      <c r="AE461">
        <v>0.65128990346255655</v>
      </c>
      <c r="AF461">
        <v>-1.8438136948384383</v>
      </c>
      <c r="AG461" s="43"/>
      <c r="AH461" s="43"/>
    </row>
    <row r="462" spans="1:34" x14ac:dyDescent="0.55000000000000004">
      <c r="A462">
        <v>0.999</v>
      </c>
      <c r="D462" t="s">
        <v>367</v>
      </c>
      <c r="E462" s="9" t="s">
        <v>372</v>
      </c>
      <c r="F462" t="s">
        <v>369</v>
      </c>
      <c r="H462" s="9" t="str">
        <f t="shared" si="63"/>
        <v>Peg Model Central model</v>
      </c>
      <c r="V462" s="34">
        <v>11</v>
      </c>
      <c r="W462">
        <v>87208.36</v>
      </c>
      <c r="X462">
        <v>315394.12430836866</v>
      </c>
      <c r="Y462">
        <v>147774.06357551736</v>
      </c>
      <c r="Z462" s="28">
        <f t="shared" si="66"/>
        <v>0.27650597547192801</v>
      </c>
      <c r="AA462" s="28">
        <f t="shared" si="67"/>
        <v>0.5901465919656036</v>
      </c>
      <c r="AB462" s="28">
        <f t="shared" si="64"/>
        <v>5.4988535983009941</v>
      </c>
      <c r="AC462" s="28">
        <f t="shared" si="65"/>
        <v>5.1695982159635809</v>
      </c>
      <c r="AD462">
        <v>-0.55829547887485642</v>
      </c>
      <c r="AE462">
        <v>-0.22904009653744328</v>
      </c>
      <c r="AF462">
        <v>-2.0483336948384379</v>
      </c>
      <c r="AG462" s="43"/>
      <c r="AH462" s="43"/>
    </row>
    <row r="463" spans="1:34" s="2" customFormat="1" x14ac:dyDescent="0.55000000000000004">
      <c r="A463" s="2">
        <v>0.99990000000000001</v>
      </c>
      <c r="D463" s="2" t="s">
        <v>367</v>
      </c>
      <c r="E463" s="20" t="s">
        <v>372</v>
      </c>
      <c r="F463" s="2" t="s">
        <v>369</v>
      </c>
      <c r="H463" s="20" t="str">
        <f t="shared" si="63"/>
        <v>Peg Model Central model</v>
      </c>
      <c r="V463" s="55">
        <v>11</v>
      </c>
      <c r="W463">
        <v>87208.36</v>
      </c>
      <c r="X463" s="2">
        <v>1120891.5580386354</v>
      </c>
      <c r="Y463" s="2">
        <v>1121833.0124857984</v>
      </c>
      <c r="Z463" s="4">
        <f t="shared" si="66"/>
        <v>7.7802673572276174E-2</v>
      </c>
      <c r="AA463" s="4">
        <f t="shared" si="67"/>
        <v>7.7737380723678778E-2</v>
      </c>
      <c r="AB463" s="4">
        <f t="shared" si="64"/>
        <v>6.0495635983010212</v>
      </c>
      <c r="AC463" s="4">
        <f t="shared" si="65"/>
        <v>6.0499282159636234</v>
      </c>
      <c r="AD463" s="2">
        <v>-1.1090054788748835</v>
      </c>
      <c r="AE463" s="2">
        <v>-1.1093700965374858</v>
      </c>
      <c r="AF463" s="2">
        <v>-2.2528536948384481</v>
      </c>
      <c r="AG463" s="44"/>
      <c r="AH463" s="44"/>
    </row>
  </sheetData>
  <conditionalFormatting sqref="E2:E45 E66 E144:E193 E208:E223 N2:S2 S66:S95 N3:N109 O3:S65 N110:S378 E294:E463 H379:H463">
    <cfRule type="cellIs" dxfId="23" priority="34" operator="equal">
      <formula>"Intermediate"</formula>
    </cfRule>
    <cfRule type="cellIs" dxfId="22" priority="35" operator="equal">
      <formula>"Central"</formula>
    </cfRule>
  </conditionalFormatting>
  <conditionalFormatting sqref="E46:E55">
    <cfRule type="cellIs" dxfId="21" priority="32" operator="equal">
      <formula>"Intermediate"</formula>
    </cfRule>
    <cfRule type="cellIs" dxfId="20" priority="33" operator="equal">
      <formula>"Central"</formula>
    </cfRule>
  </conditionalFormatting>
  <conditionalFormatting sqref="E56:E65">
    <cfRule type="cellIs" dxfId="19" priority="30" operator="equal">
      <formula>"Intermediate"</formula>
    </cfRule>
    <cfRule type="cellIs" dxfId="18" priority="31" operator="equal">
      <formula>"Central"</formula>
    </cfRule>
  </conditionalFormatting>
  <conditionalFormatting sqref="E67:E90">
    <cfRule type="cellIs" dxfId="17" priority="28" operator="equal">
      <formula>"Intermediate"</formula>
    </cfRule>
    <cfRule type="cellIs" dxfId="16" priority="29" operator="equal">
      <formula>"Central"</formula>
    </cfRule>
  </conditionalFormatting>
  <conditionalFormatting sqref="E91:E109">
    <cfRule type="cellIs" dxfId="15" priority="26" operator="equal">
      <formula>"Intermediate"</formula>
    </cfRule>
    <cfRule type="cellIs" dxfId="14" priority="27" operator="equal">
      <formula>"Central"</formula>
    </cfRule>
  </conditionalFormatting>
  <conditionalFormatting sqref="E110:E128">
    <cfRule type="cellIs" dxfId="13" priority="24" operator="equal">
      <formula>"Intermediate"</formula>
    </cfRule>
    <cfRule type="cellIs" dxfId="12" priority="25" operator="equal">
      <formula>"Central"</formula>
    </cfRule>
  </conditionalFormatting>
  <conditionalFormatting sqref="E129:E143">
    <cfRule type="cellIs" dxfId="11" priority="22" operator="equal">
      <formula>"Intermediate"</formula>
    </cfRule>
    <cfRule type="cellIs" dxfId="10" priority="23" operator="equal">
      <formula>"Central"</formula>
    </cfRule>
  </conditionalFormatting>
  <conditionalFormatting sqref="E194:E202">
    <cfRule type="cellIs" dxfId="9" priority="20" operator="equal">
      <formula>"Intermediate"</formula>
    </cfRule>
    <cfRule type="cellIs" dxfId="8" priority="21" operator="equal">
      <formula>"Central"</formula>
    </cfRule>
  </conditionalFormatting>
  <conditionalFormatting sqref="E203:E207 E224:E233">
    <cfRule type="cellIs" dxfId="7" priority="18" operator="equal">
      <formula>"Intermediate"</formula>
    </cfRule>
    <cfRule type="cellIs" dxfId="6" priority="19" operator="equal">
      <formula>"Central"</formula>
    </cfRule>
  </conditionalFormatting>
  <conditionalFormatting sqref="E234:E266">
    <cfRule type="cellIs" dxfId="5" priority="16" operator="equal">
      <formula>"Intermediate"</formula>
    </cfRule>
    <cfRule type="cellIs" dxfId="4" priority="17" operator="equal">
      <formula>"Central"</formula>
    </cfRule>
  </conditionalFormatting>
  <conditionalFormatting sqref="E267:E293">
    <cfRule type="cellIs" dxfId="3" priority="14" operator="equal">
      <formula>"Intermediate"</formula>
    </cfRule>
    <cfRule type="cellIs" dxfId="2" priority="15" operator="equal">
      <formula>"Central"</formula>
    </cfRule>
  </conditionalFormatting>
  <conditionalFormatting sqref="G2:H378 G379">
    <cfRule type="cellIs" dxfId="1" priority="12" operator="equal">
      <formula>"Intermediate"</formula>
    </cfRule>
    <cfRule type="cellIs" dxfId="0" priority="13" operator="equal">
      <formula>"Central"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Crystallization Models</vt:lpstr>
      <vt:lpstr>Plotting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</dc:creator>
  <cp:lastModifiedBy>Martins, Tania (GET)</cp:lastModifiedBy>
  <dcterms:created xsi:type="dcterms:W3CDTF">2020-12-02T15:41:38Z</dcterms:created>
  <dcterms:modified xsi:type="dcterms:W3CDTF">2022-09-02T19:09:50Z</dcterms:modified>
</cp:coreProperties>
</file>